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3\Q1'2023\CONVERT\"/>
    </mc:Choice>
  </mc:AlternateContent>
  <xr:revisionPtr revIDLastSave="0" documentId="13_ncr:1_{EFC89548-1019-416E-9FDE-7961B2C320A3}" xr6:coauthVersionLast="47" xr6:coauthVersionMax="47" xr10:uidLastSave="{00000000-0000-0000-0000-000000000000}"/>
  <bookViews>
    <workbookView xWindow="-108" yWindow="-108" windowWidth="23256" windowHeight="12576" tabRatio="512" activeTab="3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CE!$A$13:$B$19</definedName>
    <definedName name="_xlnm._FilterDatabase" localSheetId="3" hidden="1">CF!$C$65:$C$65</definedName>
    <definedName name="_xlnm.Print_Area" localSheetId="0">BS!$A$1:$G$66</definedName>
    <definedName name="_xlnm.Print_Area" localSheetId="2">CE!$A$1:$N$27</definedName>
    <definedName name="_xlnm.Print_Area" localSheetId="3">CF!$A$1:$G$78</definedName>
    <definedName name="_xlnm.Print_Area" localSheetId="1">PL!$A$1:$H$72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29" l="1"/>
  <c r="E62" i="29"/>
  <c r="J29" i="24"/>
  <c r="F29" i="24"/>
  <c r="D29" i="24"/>
  <c r="E59" i="28"/>
  <c r="G47" i="1" l="1"/>
  <c r="D19" i="24" l="1"/>
  <c r="D18" i="24"/>
  <c r="G23" i="1"/>
  <c r="E56" i="28" l="1"/>
  <c r="N21" i="24" l="1"/>
  <c r="N13" i="24"/>
  <c r="N17" i="24" l="1"/>
  <c r="N16" i="24"/>
  <c r="N15" i="24"/>
  <c r="J18" i="24"/>
  <c r="J19" i="24" s="1"/>
  <c r="H18" i="24"/>
  <c r="H19" i="24" s="1"/>
  <c r="L18" i="24"/>
  <c r="L19" i="24" s="1"/>
  <c r="F18" i="24"/>
  <c r="F19" i="24" s="1"/>
  <c r="G29" i="28"/>
  <c r="G13" i="28"/>
  <c r="G10" i="28"/>
  <c r="G19" i="28" l="1"/>
  <c r="N18" i="24"/>
  <c r="G31" i="28" l="1"/>
  <c r="G33" i="28" s="1"/>
  <c r="E47" i="1" l="1"/>
  <c r="G56" i="28" l="1"/>
  <c r="G48" i="28"/>
  <c r="E48" i="28"/>
  <c r="E29" i="28"/>
  <c r="E13" i="28"/>
  <c r="E10" i="28"/>
  <c r="G66" i="29"/>
  <c r="E66" i="29"/>
  <c r="N19" i="24"/>
  <c r="E57" i="1"/>
  <c r="E23" i="1"/>
  <c r="G57" i="1"/>
  <c r="F24" i="24"/>
  <c r="D24" i="24"/>
  <c r="J24" i="24"/>
  <c r="J25" i="24" s="1"/>
  <c r="G24" i="29"/>
  <c r="G39" i="29" l="1"/>
  <c r="G58" i="1"/>
  <c r="E57" i="28"/>
  <c r="H23" i="24" s="1"/>
  <c r="G67" i="29"/>
  <c r="F25" i="24"/>
  <c r="F26" i="24" s="1"/>
  <c r="D25" i="24"/>
  <c r="D26" i="24" s="1"/>
  <c r="J26" i="24"/>
  <c r="E19" i="28"/>
  <c r="G57" i="28"/>
  <c r="E58" i="1"/>
  <c r="E59" i="1" s="1"/>
  <c r="G69" i="29" l="1"/>
  <c r="G70" i="29" s="1"/>
  <c r="G59" i="1"/>
  <c r="E31" i="28"/>
  <c r="E8" i="29" s="1"/>
  <c r="G58" i="28"/>
  <c r="H24" i="24"/>
  <c r="G59" i="28" l="1"/>
  <c r="E33" i="28"/>
  <c r="L22" i="24" s="1"/>
  <c r="H25" i="24"/>
  <c r="N23" i="24"/>
  <c r="H26" i="24" l="1"/>
  <c r="H29" i="24"/>
  <c r="N22" i="24"/>
  <c r="N24" i="24" s="1"/>
  <c r="E58" i="28"/>
  <c r="E24" i="29"/>
  <c r="E39" i="29" s="1"/>
  <c r="E67" i="29" s="1"/>
  <c r="E69" i="29" s="1"/>
  <c r="E70" i="29" s="1"/>
  <c r="L24" i="24" l="1"/>
  <c r="L25" i="24" s="1"/>
  <c r="N25" i="24"/>
  <c r="L26" i="24" l="1"/>
  <c r="L29" i="24"/>
  <c r="N26" i="24"/>
  <c r="N29" i="24"/>
</calcChain>
</file>

<file path=xl/sharedStrings.xml><?xml version="1.0" encoding="utf-8"?>
<sst xmlns="http://schemas.openxmlformats.org/spreadsheetml/2006/main" count="240" uniqueCount="192">
  <si>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</si>
  <si>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</si>
  <si>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</si>
  <si>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</si>
  <si>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</si>
  <si>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</si>
  <si>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</si>
  <si>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</si>
  <si>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</si>
  <si>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</si>
  <si>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</si>
  <si>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</si>
  <si>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</si>
  <si>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</si>
  <si>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</si>
  <si>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</si>
  <si>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</si>
  <si>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</si>
  <si>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</si>
  <si>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</si>
  <si>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</si>
  <si>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</si>
  <si>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</si>
  <si>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</si>
  <si>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</si>
  <si>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</si>
  <si>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</si>
  <si>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</si>
  <si>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</si>
  <si>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</si>
  <si>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</si>
  <si>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</si>
  <si>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</si>
  <si>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</si>
  <si>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</si>
  <si>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</si>
  <si>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</si>
  <si>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</si>
  <si>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</si>
  <si>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</si>
  <si>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</si>
  <si>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</si>
  <si>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</si>
  <si>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</si>
  <si>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</si>
  <si>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</si>
  <si>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</si>
  <si>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</si>
  <si>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</si>
  <si>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</si>
  <si>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</si>
  <si>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</si>
  <si>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</si>
  <si>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</si>
  <si>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</si>
  <si>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</si>
  <si>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</si>
  <si>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</si>
  <si>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</si>
  <si>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</si>
  <si>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</si>
  <si>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</si>
  <si>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</si>
  <si>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</si>
  <si>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</si>
  <si>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</si>
  <si>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</si>
  <si>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</si>
  <si>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</si>
  <si>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</si>
  <si>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</si>
  <si>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</si>
  <si>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</si>
  <si>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</si>
  <si>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</si>
  <si>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</si>
  <si>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</si>
  <si>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</si>
  <si>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</si>
  <si>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</si>
  <si>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</si>
  <si>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</si>
  <si>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</si>
  <si>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</si>
  <si>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</si>
  <si>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</si>
  <si>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</si>
  <si>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</si>
  <si>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</si>
  <si>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</si>
  <si>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</si>
  <si>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</si>
  <si>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</si>
  <si>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</si>
  <si>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</si>
  <si>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</si>
  <si>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</si>
  <si>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</si>
  <si>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</si>
  <si>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</si>
  <si>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</si>
  <si>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</si>
  <si>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</si>
  <si>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</si>
  <si>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</si>
  <si>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</si>
  <si>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</si>
  <si>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</si>
  <si>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</si>
  <si>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</si>
  <si>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</si>
  <si>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</si>
  <si>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</si>
  <si>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</si>
  <si>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</si>
  <si>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>ภาษีเงินได้เกี่ยวกับองค์ประกอบของกำไร (ขาดทุน) เบ็ดเสร็จอื่นสำหรับ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</si>
  <si>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</si>
  <si>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</si>
  <si>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</si>
  <si>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</si>
  <si>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</si>
  <si>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</si>
  <si>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</si>
  <si>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</si>
  <si>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</si>
  <si>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</si>
  <si>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</si>
  <si>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ส่วนเกิน (ต่ำกว่า) ทุนจาก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</si>
  <si>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</si>
  <si>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</si>
  <si>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</si>
  <si>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</si>
  <si>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กำไรก่อนภาษีเงินได้</t>
  </si>
  <si>
    <t>รายการปรับกระทบกำไรก่อนภาษีเงินได้</t>
  </si>
  <si>
    <t xml:space="preserve">      กำไรจากการจำหน่ายเงินลงทุน 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</si>
  <si>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</si>
  <si>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</si>
  <si>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</si>
  <si>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</si>
  <si>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</si>
  <si>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เงินสดรับจากการจำหน่ายเงินลงทุนในตราสารหนี้ที่วัดมูลค่าด้วยมูลค่ายุติธรรม</t>
  </si>
  <si>
    <t xml:space="preserve">   ด้วยมูลค่ายุติธรรมผ่านกำไรขาดทุนเบ็ดเสร็จอื่น 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</si>
  <si>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</si>
  <si>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</si>
  <si>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</si>
  <si>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</si>
  <si>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</si>
  <si>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</si>
  <si>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</si>
  <si>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>สินทรัพย์ดำเนินงาน (เพิ่มขึ้น) ลดลง</t>
  </si>
  <si>
    <t>(ยังไม่ได้ตรวจสอบ</t>
  </si>
  <si>
    <t>(ตรวจสอบแล้ว)</t>
  </si>
  <si>
    <t>แต่สอบทานแล้ว)</t>
  </si>
  <si>
    <t>2565</t>
  </si>
  <si>
    <t xml:space="preserve">   ออกจากบัญชีในระหว่างงวด</t>
  </si>
  <si>
    <t>กำไร (ขาดทุน) เบ็ดเสร็จรวมสำหรับงวด</t>
  </si>
  <si>
    <t>ยอดคงเหลือ ณ วันที่ 1 มกราคม 2565</t>
  </si>
  <si>
    <t>(ยังไม่ได้ตรวจสอบ แต่สอบทานแล้ว)</t>
  </si>
  <si>
    <t xml:space="preserve">   กำไรสำหรับงวด (บาทต่อหุ้น)</t>
  </si>
  <si>
    <t xml:space="preserve">      ประมาณการหนี้สินผลประโยชน์พนักงาน</t>
  </si>
  <si>
    <t xml:space="preserve">      ประมาณการหนี้สินสำหรับคดีความ</t>
  </si>
  <si>
    <t>กำไรสุทธิสำหรับงวด</t>
  </si>
  <si>
    <t xml:space="preserve">   ด้วยมูลค่ายุติธรรมผ่านกำไรขาดทุนเบ็ดเสร็จอื่น</t>
  </si>
  <si>
    <t xml:space="preserve">   ลูกหนี้อื่นเพิ่มขึ้นจากการขายหลักประกันชำระหนี้</t>
  </si>
  <si>
    <t xml:space="preserve">      (กำไร) ขาดทุนจากการเปลี่ยนแปลงสัญญาเช่า</t>
  </si>
  <si>
    <t>ณ วันที่ 31 มีนาคม 2566 และ 31 ธันวาคม 2565</t>
  </si>
  <si>
    <t>31 มีนาคม 2566</t>
  </si>
  <si>
    <t>ยอดคงเหลือ ณ วันที่ 31 มีนาคม 2566</t>
  </si>
  <si>
    <t>31 ธันวาคม 2565</t>
  </si>
  <si>
    <t xml:space="preserve">ลูกหนี้จากการขายทอดตลาดทรัพย์สินรอการขาย </t>
  </si>
  <si>
    <t>สำหรับงวดสามเดือนสิ้นสุดวันที่ 31 มีนาคม 2566 และ 2565</t>
  </si>
  <si>
    <t>2566</t>
  </si>
  <si>
    <t>ยอดคงเหลือ ณ วันที่ 31 มีนาคม 2565</t>
  </si>
  <si>
    <t>ยอดคงเหลือ ณ วันที่ 1 มกราคม 2566</t>
  </si>
  <si>
    <t>กำไร (ขาดทุน) จากเงินลงทุนในตราสารทุนที่กำหนดให้วัดมูลค่า</t>
  </si>
  <si>
    <t>เงินสดและรายการเทียบเท่าเงินสด ณ วันที่ 31 มีนาคม</t>
  </si>
  <si>
    <t>ลงทุนในเงินลงทุนในตราสารหนี้ที่วัดมูลค่าด้วยราคาทุนตัดจำหน่าย</t>
  </si>
  <si>
    <t>กำไร (ขาดทุน) จากเงินลงทุนในตราสารหนี้ที่วัดมูลค่า</t>
  </si>
  <si>
    <t xml:space="preserve">      (กำไร) ขาดทุนจากเครื่องมือทางการเงินที่วัดมูลค่าด้วยมูลค่ายุติธรรมผ่านกำไรหรือขาดทุน</t>
  </si>
  <si>
    <t xml:space="preserve">      (กำไร) ขาดทุนจากการจำหน่าย/ตัดจำหน่ายส่วนปรับปรุงอาคารเช่าและอุปกรณ์</t>
  </si>
  <si>
    <t>ขาดทุนเบ็ดเสร็จอื่นสำหรับงวด</t>
  </si>
  <si>
    <t>ลงทุนในเงินลงทุนในตราสารหนี้ที่วัดมูลค่าด้วยมูลค่ายุติธรรม</t>
  </si>
  <si>
    <t>ลูกหนี้จากการซื้อขายหลักทรัพย์</t>
  </si>
  <si>
    <t>ขาดทุนสุทธิจากเครื่องมือทางการเงินที่วัดมูลค่าด้วยมูลค่ายุติธรรม</t>
  </si>
  <si>
    <t>ขาดทุนจากการประมาณการตามหลักคณิตศาสตร์ประกันภัย</t>
  </si>
  <si>
    <t>กำไรเบ็ดเสร็จรวมสำหรับงวด</t>
  </si>
  <si>
    <t>เงินสดสุทธิได้มาจากกิจกรรมดำเนินงาน</t>
  </si>
  <si>
    <t>เงินสดสุทธิใช้ไปในกิจกรรมลงทุน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</si>
  <si>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</si>
  <si>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</si>
  <si>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 xml:space="preserve">   ทรัพย์สินรอการขายเพิ่มขึ้นจากการโอนสินทรัพย์เพื่อชำระหนี้</t>
  </si>
  <si>
    <t>เงินสดรับคืนจากเงินลงทุนในตราสารหนี้ที่วัดมูลค่าด้วยราคาทุนตัดจำหน่าย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</si>
</sst>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0.0%"/>
    <numFmt numFmtId="166" formatCode="_(* #,##0_);_(* \(#,##0\);_(* &quot;-          &quot;??_);_(@_)"/>
    <numFmt numFmtId="167" formatCode="_(* #,##0.00_);_(* \(#,##0.00\);_(* &quot;-          &quot;??_);_(@_)"/>
    <numFmt numFmtId="168" formatCode="_(* #,##0.00_);_(* \(#,##0.00\);_(* &quot;-&quot;_);_(@_)"/>
    <numFmt numFmtId="169" formatCode="#,##0.000;\-#,##0.000"/>
  </numFmts>
  <fonts count="1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1"/>
      <name val="Arial"/>
      <family val="2"/>
    </font>
    <font>
      <sz val="16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117">
    <xf numFmtId="0" fontId="0" fillId="0" borderId="0" xfId="0"/>
    <xf numFmtId="38" fontId="8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Continuous" vertical="center"/>
    </xf>
    <xf numFmtId="166" fontId="8" fillId="0" borderId="0" xfId="1" applyNumberFormat="1" applyFont="1" applyFill="1" applyAlignment="1">
      <alignment horizontal="centerContinuous" vertical="center"/>
    </xf>
    <xf numFmtId="166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Continuous" vertical="center"/>
    </xf>
    <xf numFmtId="166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38" fontId="9" fillId="0" borderId="0" xfId="0" applyNumberFormat="1" applyFont="1" applyAlignment="1">
      <alignment vertical="center"/>
    </xf>
    <xf numFmtId="167" fontId="8" fillId="0" borderId="0" xfId="1" applyNumberFormat="1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6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168" fontId="8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8" fontId="8" fillId="0" borderId="0" xfId="1" applyNumberFormat="1" applyFont="1" applyFill="1" applyAlignment="1">
      <alignment vertical="center"/>
    </xf>
    <xf numFmtId="41" fontId="8" fillId="0" borderId="0" xfId="0" applyNumberFormat="1" applyFont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166" fontId="8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6" fontId="9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center" vertical="center"/>
    </xf>
    <xf numFmtId="39" fontId="8" fillId="0" borderId="0" xfId="1" applyNumberFormat="1" applyFont="1" applyFill="1" applyAlignment="1">
      <alignment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Border="1" applyAlignment="1">
      <alignment horizontal="center" vertical="center"/>
    </xf>
    <xf numFmtId="39" fontId="8" fillId="0" borderId="0" xfId="0" quotePrefix="1" applyNumberFormat="1" applyFont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166" fontId="8" fillId="0" borderId="3" xfId="1" quotePrefix="1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5" fontId="12" fillId="0" borderId="0" xfId="0" applyNumberFormat="1" applyFont="1" applyAlignment="1">
      <alignment horizontal="right" vertical="center" wrapText="1"/>
    </xf>
    <xf numFmtId="0" fontId="8" fillId="4" borderId="0" xfId="0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166" fontId="8" fillId="4" borderId="0" xfId="1" applyNumberFormat="1" applyFont="1" applyFill="1" applyAlignment="1">
      <alignment vertical="center"/>
    </xf>
    <xf numFmtId="41" fontId="8" fillId="4" borderId="7" xfId="1" applyNumberFormat="1" applyFont="1" applyFill="1" applyBorder="1" applyAlignment="1">
      <alignment horizontal="right" vertical="center"/>
    </xf>
    <xf numFmtId="41" fontId="8" fillId="4" borderId="5" xfId="1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center" vertical="center"/>
    </xf>
    <xf numFmtId="41" fontId="8" fillId="4" borderId="4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168" fontId="13" fillId="0" borderId="0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Alignment="1">
      <alignment horizontal="right" vertical="center"/>
    </xf>
    <xf numFmtId="166" fontId="8" fillId="0" borderId="0" xfId="1" quotePrefix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8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41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/>
    </xf>
    <xf numFmtId="37" fontId="8" fillId="0" borderId="3" xfId="0" applyNumberFormat="1" applyFont="1" applyBorder="1" applyAlignment="1">
      <alignment horizontal="center"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69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3" fontId="8" fillId="0" borderId="0" xfId="0" applyNumberFormat="1" applyFont="1" applyAlignment="1">
      <alignment horizontal="centerContinuous" vertical="center"/>
    </xf>
    <xf numFmtId="167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41" fontId="8" fillId="0" borderId="3" xfId="0" applyNumberFormat="1" applyFont="1" applyBorder="1" applyAlignment="1">
      <alignment horizontal="right" vertical="center"/>
    </xf>
    <xf numFmtId="41" fontId="8" fillId="0" borderId="5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166" fontId="8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166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Border="1" applyAlignment="1">
      <alignment horizontal="center" vertical="center"/>
    </xf>
    <xf numFmtId="41" fontId="8" fillId="0" borderId="7" xfId="0" applyNumberFormat="1" applyFont="1" applyBorder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41" fontId="13" fillId="0" borderId="0" xfId="0" applyNumberFormat="1" applyFont="1" applyAlignment="1">
      <alignment vertical="center"/>
    </xf>
    <xf numFmtId="38" fontId="8" fillId="0" borderId="0" xfId="9" applyNumberFormat="1" applyFont="1" applyAlignment="1">
      <alignment horizontal="left" vertical="center"/>
    </xf>
    <xf numFmtId="3" fontId="8" fillId="0" borderId="0" xfId="0" applyNumberFormat="1" applyFont="1" applyAlignment="1">
      <alignment horizontal="right" vertical="center"/>
    </xf>
    <xf numFmtId="41" fontId="8" fillId="4" borderId="3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Alignment="1">
      <alignment horizontal="right" vertical="center"/>
    </xf>
    <xf numFmtId="4" fontId="13" fillId="0" borderId="0" xfId="1" applyFont="1" applyAlignment="1">
      <alignment vertical="center"/>
    </xf>
    <xf numFmtId="38" fontId="8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38" fontId="9" fillId="0" borderId="0" xfId="0" applyNumberFormat="1" applyFont="1" applyFill="1" applyAlignment="1">
      <alignment vertical="center"/>
    </xf>
    <xf numFmtId="38" fontId="9" fillId="0" borderId="0" xfId="0" quotePrefix="1" applyNumberFormat="1" applyFont="1" applyFill="1" applyAlignment="1">
      <alignment horizontal="left" vertical="center"/>
    </xf>
    <xf numFmtId="37" fontId="8" fillId="0" borderId="3" xfId="0" applyNumberFormat="1" applyFont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showGridLines="0" view="pageBreakPreview" zoomScale="55" zoomScaleNormal="100" zoomScaleSheetLayoutView="55" workbookViewId="0">
      <selection activeCell="S11" sqref="S11"/>
    </sheetView>
  </sheetViews>
  <sheetFormatPr defaultColWidth="10.88671875" defaultRowHeight="24" customHeight="1"/>
  <cols>
    <col min="1" max="1" width="53.44140625" style="11" customWidth="1"/>
    <col min="2" max="2" width="5.109375" style="11" customWidth="1"/>
    <col min="3" max="3" width="9.109375" style="23" bestFit="1" customWidth="1"/>
    <col min="4" max="4" width="1.109375" style="23" customWidth="1"/>
    <col min="5" max="5" width="19.109375" style="12" customWidth="1"/>
    <col min="6" max="6" width="1" style="12" customWidth="1"/>
    <col min="7" max="7" width="19.109375" style="5" customWidth="1"/>
    <col min="8" max="8" width="0.44140625" style="11" customWidth="1"/>
    <col min="9" max="9" width="16.44140625" style="11" customWidth="1"/>
    <col min="10" max="16384" width="10.88671875" style="11"/>
  </cols>
  <sheetData>
    <row r="1" spans="1:9" s="7" customFormat="1" ht="24" customHeight="1">
      <c r="A1" s="2" t="s">
        <v>85</v>
      </c>
      <c r="B1" s="3"/>
      <c r="C1" s="4"/>
      <c r="D1" s="4"/>
      <c r="E1" s="6"/>
      <c r="F1" s="6"/>
      <c r="G1" s="5"/>
    </row>
    <row r="2" spans="1:9" s="7" customFormat="1" ht="24" customHeight="1">
      <c r="A2" s="8" t="s">
        <v>39</v>
      </c>
      <c r="B2" s="3"/>
      <c r="C2" s="4"/>
      <c r="D2" s="4"/>
      <c r="E2" s="6"/>
      <c r="F2" s="6"/>
      <c r="G2" s="5"/>
    </row>
    <row r="3" spans="1:9" s="7" customFormat="1" ht="24" customHeight="1">
      <c r="A3" s="8" t="s">
        <v>165</v>
      </c>
      <c r="B3" s="3"/>
      <c r="C3" s="9"/>
      <c r="D3" s="9"/>
      <c r="E3" s="3"/>
      <c r="F3" s="3"/>
      <c r="G3" s="10"/>
    </row>
    <row r="4" spans="1:9" s="7" customFormat="1" ht="24" customHeight="1">
      <c r="A4" s="8"/>
      <c r="B4" s="3"/>
      <c r="C4" s="9"/>
      <c r="D4" s="9"/>
      <c r="E4" s="3"/>
      <c r="F4" s="3"/>
      <c r="G4" s="50" t="s">
        <v>38</v>
      </c>
    </row>
    <row r="5" spans="1:9" ht="24" customHeight="1">
      <c r="C5" s="13" t="s">
        <v>0</v>
      </c>
      <c r="D5" s="5"/>
      <c r="E5" s="57" t="s">
        <v>166</v>
      </c>
      <c r="F5" s="15"/>
      <c r="G5" s="57" t="s">
        <v>168</v>
      </c>
    </row>
    <row r="6" spans="1:9" ht="24" customHeight="1">
      <c r="C6" s="14"/>
      <c r="D6" s="5"/>
      <c r="E6" s="71" t="s">
        <v>150</v>
      </c>
      <c r="F6" s="15"/>
      <c r="G6" s="71" t="s">
        <v>151</v>
      </c>
    </row>
    <row r="7" spans="1:9" ht="24" customHeight="1">
      <c r="C7" s="14"/>
      <c r="D7" s="5"/>
      <c r="E7" s="71" t="s">
        <v>152</v>
      </c>
      <c r="F7" s="15"/>
      <c r="G7" s="71"/>
    </row>
    <row r="8" spans="1:9" ht="24" customHeight="1">
      <c r="A8" s="16" t="s">
        <v>24</v>
      </c>
      <c r="C8" s="11"/>
      <c r="D8" s="11"/>
      <c r="E8" s="79"/>
      <c r="F8" s="17"/>
    </row>
    <row r="9" spans="1:9" ht="24" customHeight="1">
      <c r="A9" s="1" t="s">
        <v>25</v>
      </c>
      <c r="C9" s="18"/>
      <c r="D9" s="18"/>
      <c r="E9" s="19">
        <v>629454</v>
      </c>
      <c r="F9" s="20"/>
      <c r="G9" s="19">
        <v>704935</v>
      </c>
      <c r="I9" s="33"/>
    </row>
    <row r="10" spans="1:9" ht="24" customHeight="1">
      <c r="A10" s="1" t="s">
        <v>97</v>
      </c>
      <c r="B10" s="60"/>
      <c r="C10" s="18"/>
      <c r="D10" s="18"/>
      <c r="E10" s="19">
        <v>14066121</v>
      </c>
      <c r="F10" s="20"/>
      <c r="G10" s="19">
        <v>35933706</v>
      </c>
      <c r="I10" s="33"/>
    </row>
    <row r="11" spans="1:9" ht="24" customHeight="1">
      <c r="A11" s="1" t="s">
        <v>98</v>
      </c>
      <c r="B11" s="60"/>
      <c r="C11" s="18"/>
      <c r="D11" s="18"/>
      <c r="E11" s="19">
        <v>318506</v>
      </c>
      <c r="F11" s="20"/>
      <c r="G11" s="19">
        <v>389925</v>
      </c>
      <c r="I11" s="33"/>
    </row>
    <row r="12" spans="1:9" ht="24" customHeight="1">
      <c r="A12" s="1" t="s">
        <v>99</v>
      </c>
      <c r="B12" s="60"/>
      <c r="C12" s="61">
        <v>5</v>
      </c>
      <c r="D12" s="61"/>
      <c r="E12" s="19">
        <v>45713886</v>
      </c>
      <c r="F12" s="20"/>
      <c r="G12" s="21">
        <v>44375845</v>
      </c>
      <c r="I12" s="33"/>
    </row>
    <row r="13" spans="1:9" ht="24" customHeight="1">
      <c r="A13" s="1" t="s">
        <v>100</v>
      </c>
      <c r="B13" s="60"/>
      <c r="C13" s="61">
        <v>6</v>
      </c>
      <c r="D13" s="61"/>
      <c r="E13" s="19">
        <v>205909376</v>
      </c>
      <c r="F13" s="22"/>
      <c r="G13" s="21">
        <v>210256423</v>
      </c>
      <c r="I13" s="33"/>
    </row>
    <row r="14" spans="1:9" ht="24" customHeight="1">
      <c r="A14" s="1" t="s">
        <v>101</v>
      </c>
      <c r="B14" s="60"/>
      <c r="C14" s="61">
        <v>8</v>
      </c>
      <c r="D14" s="61"/>
      <c r="E14" s="19">
        <v>8320588</v>
      </c>
      <c r="F14" s="22"/>
      <c r="G14" s="21">
        <v>786422</v>
      </c>
      <c r="I14" s="33"/>
    </row>
    <row r="15" spans="1:9" ht="24" customHeight="1">
      <c r="A15" s="1" t="s">
        <v>102</v>
      </c>
      <c r="B15" s="60"/>
      <c r="C15" s="61"/>
      <c r="D15" s="61"/>
      <c r="E15" s="19">
        <v>318091</v>
      </c>
      <c r="F15" s="22"/>
      <c r="G15" s="21">
        <v>308711</v>
      </c>
      <c r="I15" s="33"/>
    </row>
    <row r="16" spans="1:9" ht="24" customHeight="1">
      <c r="A16" s="1" t="s">
        <v>104</v>
      </c>
      <c r="B16" s="60"/>
      <c r="C16" s="61"/>
      <c r="D16" s="61"/>
      <c r="E16" s="19">
        <v>498908</v>
      </c>
      <c r="F16" s="22"/>
      <c r="G16" s="21">
        <v>497039</v>
      </c>
      <c r="I16" s="33"/>
    </row>
    <row r="17" spans="1:9" ht="24" customHeight="1">
      <c r="A17" s="1" t="s">
        <v>103</v>
      </c>
      <c r="B17" s="60"/>
      <c r="C17" s="61"/>
      <c r="D17" s="61"/>
      <c r="E17" s="19">
        <v>241928</v>
      </c>
      <c r="F17" s="22"/>
      <c r="G17" s="21">
        <v>261766</v>
      </c>
      <c r="I17" s="33"/>
    </row>
    <row r="18" spans="1:9" ht="24" customHeight="1">
      <c r="A18" s="1" t="s">
        <v>75</v>
      </c>
      <c r="B18" s="60"/>
      <c r="C18" s="18">
        <v>9.1</v>
      </c>
      <c r="D18" s="61"/>
      <c r="E18" s="19">
        <v>1612063</v>
      </c>
      <c r="F18" s="22"/>
      <c r="G18" s="21">
        <v>1297534</v>
      </c>
      <c r="I18" s="33"/>
    </row>
    <row r="19" spans="1:9" ht="24" customHeight="1">
      <c r="A19" s="1" t="s">
        <v>54</v>
      </c>
      <c r="B19" s="60"/>
      <c r="C19" s="18"/>
      <c r="D19" s="61"/>
      <c r="E19" s="21">
        <v>223654</v>
      </c>
      <c r="F19" s="22"/>
      <c r="G19" s="21">
        <v>116802</v>
      </c>
      <c r="I19" s="33"/>
    </row>
    <row r="20" spans="1:9" ht="24" customHeight="1">
      <c r="A20" s="1" t="s">
        <v>182</v>
      </c>
      <c r="B20" s="60"/>
      <c r="C20" s="61"/>
      <c r="D20" s="61"/>
      <c r="E20" s="21">
        <v>323594</v>
      </c>
      <c r="F20" s="22"/>
      <c r="G20" s="21">
        <v>0</v>
      </c>
      <c r="I20" s="33"/>
    </row>
    <row r="21" spans="1:9" ht="24" customHeight="1">
      <c r="A21" s="1" t="s">
        <v>169</v>
      </c>
      <c r="B21" s="60"/>
      <c r="C21" s="18"/>
      <c r="D21" s="61"/>
      <c r="E21" s="21">
        <v>140249</v>
      </c>
      <c r="F21" s="22"/>
      <c r="G21" s="21">
        <v>430024</v>
      </c>
    </row>
    <row r="22" spans="1:9" ht="24" customHeight="1">
      <c r="A22" s="1" t="s">
        <v>105</v>
      </c>
      <c r="B22" s="60"/>
      <c r="C22" s="61"/>
      <c r="D22" s="61"/>
      <c r="E22" s="21">
        <v>661742</v>
      </c>
      <c r="F22" s="22"/>
      <c r="G22" s="21">
        <v>487017</v>
      </c>
      <c r="I22" s="33"/>
    </row>
    <row r="23" spans="1:9" ht="24" customHeight="1" thickBot="1">
      <c r="A23" s="16" t="s">
        <v>26</v>
      </c>
      <c r="B23" s="60"/>
      <c r="C23" s="63"/>
      <c r="D23" s="63"/>
      <c r="E23" s="64">
        <f>SUM(E9:E22)</f>
        <v>278978160</v>
      </c>
      <c r="F23" s="22"/>
      <c r="G23" s="47">
        <f>SUM(G9:G22)</f>
        <v>295846149</v>
      </c>
      <c r="I23" s="33"/>
    </row>
    <row r="24" spans="1:9" ht="24" customHeight="1" thickTop="1">
      <c r="A24" s="16"/>
      <c r="E24" s="20"/>
      <c r="F24" s="20"/>
      <c r="G24" s="39"/>
    </row>
    <row r="25" spans="1:9" ht="24" customHeight="1">
      <c r="A25" s="1" t="s">
        <v>4</v>
      </c>
      <c r="E25" s="24"/>
      <c r="F25" s="24"/>
    </row>
    <row r="26" spans="1:9" ht="24" customHeight="1">
      <c r="A26" s="1"/>
      <c r="E26" s="24"/>
      <c r="F26" s="24"/>
    </row>
    <row r="27" spans="1:9" s="7" customFormat="1" ht="24" customHeight="1">
      <c r="A27" s="2" t="s">
        <v>85</v>
      </c>
      <c r="B27" s="3"/>
      <c r="C27" s="4"/>
      <c r="D27" s="4"/>
      <c r="E27" s="6"/>
      <c r="F27" s="6"/>
      <c r="G27" s="5"/>
    </row>
    <row r="28" spans="1:9" s="7" customFormat="1" ht="24" customHeight="1">
      <c r="A28" s="8" t="s">
        <v>40</v>
      </c>
      <c r="B28" s="3"/>
      <c r="C28" s="4"/>
      <c r="D28" s="4"/>
      <c r="E28" s="25"/>
      <c r="F28" s="25"/>
      <c r="G28" s="5"/>
    </row>
    <row r="29" spans="1:9" s="7" customFormat="1" ht="24" customHeight="1">
      <c r="A29" s="8" t="s">
        <v>165</v>
      </c>
      <c r="B29" s="3"/>
      <c r="C29" s="9"/>
      <c r="D29" s="9"/>
      <c r="E29" s="3"/>
      <c r="F29" s="3"/>
      <c r="G29" s="10"/>
    </row>
    <row r="30" spans="1:9" s="7" customFormat="1" ht="24" customHeight="1">
      <c r="A30" s="8"/>
      <c r="B30" s="3"/>
      <c r="C30" s="9"/>
      <c r="D30" s="9"/>
      <c r="E30" s="3"/>
      <c r="F30" s="3"/>
      <c r="G30" s="50" t="s">
        <v>38</v>
      </c>
    </row>
    <row r="31" spans="1:9" ht="24" customHeight="1">
      <c r="C31" s="13" t="s">
        <v>0</v>
      </c>
      <c r="D31" s="5"/>
      <c r="E31" s="57" t="s">
        <v>166</v>
      </c>
      <c r="F31" s="15"/>
      <c r="G31" s="57" t="s">
        <v>168</v>
      </c>
    </row>
    <row r="32" spans="1:9" ht="24" customHeight="1">
      <c r="C32" s="14"/>
      <c r="D32" s="5"/>
      <c r="E32" s="71" t="s">
        <v>150</v>
      </c>
      <c r="F32" s="15"/>
      <c r="G32" s="71" t="s">
        <v>151</v>
      </c>
    </row>
    <row r="33" spans="1:9" ht="24" customHeight="1">
      <c r="C33" s="14"/>
      <c r="D33" s="5"/>
      <c r="E33" s="71" t="s">
        <v>152</v>
      </c>
      <c r="F33" s="15"/>
      <c r="G33" s="71"/>
    </row>
    <row r="34" spans="1:9" ht="24" customHeight="1">
      <c r="A34" s="16" t="s">
        <v>60</v>
      </c>
      <c r="C34" s="11"/>
      <c r="D34" s="11"/>
      <c r="E34" s="24"/>
      <c r="F34" s="26"/>
    </row>
    <row r="35" spans="1:9" ht="24" customHeight="1">
      <c r="A35" s="1" t="s">
        <v>20</v>
      </c>
      <c r="C35" s="18"/>
      <c r="D35" s="18"/>
      <c r="E35" s="21">
        <v>217177391</v>
      </c>
      <c r="F35" s="22"/>
      <c r="G35" s="21">
        <v>231432038</v>
      </c>
      <c r="H35" s="27"/>
      <c r="I35" s="33"/>
    </row>
    <row r="36" spans="1:9" ht="24" customHeight="1">
      <c r="A36" s="1" t="s">
        <v>52</v>
      </c>
      <c r="C36" s="18"/>
      <c r="D36" s="18"/>
      <c r="E36" s="21">
        <v>19520442</v>
      </c>
      <c r="F36" s="22"/>
      <c r="G36" s="21">
        <v>23616785</v>
      </c>
      <c r="H36" s="27"/>
      <c r="I36" s="33"/>
    </row>
    <row r="37" spans="1:9" ht="24" customHeight="1">
      <c r="A37" s="1" t="s">
        <v>27</v>
      </c>
      <c r="C37" s="61"/>
      <c r="D37" s="61"/>
      <c r="E37" s="21">
        <v>777961</v>
      </c>
      <c r="F37" s="22"/>
      <c r="G37" s="21">
        <v>100507</v>
      </c>
      <c r="H37" s="27"/>
      <c r="I37" s="33"/>
    </row>
    <row r="38" spans="1:9" ht="24" customHeight="1">
      <c r="A38" s="1" t="s">
        <v>125</v>
      </c>
      <c r="C38" s="18"/>
      <c r="D38" s="61"/>
      <c r="E38" s="21">
        <v>258255</v>
      </c>
      <c r="F38" s="22"/>
      <c r="G38" s="21">
        <v>187900</v>
      </c>
      <c r="H38" s="27"/>
      <c r="I38" s="33"/>
    </row>
    <row r="39" spans="1:9" ht="24" customHeight="1">
      <c r="A39" s="1" t="s">
        <v>106</v>
      </c>
      <c r="C39" s="18"/>
      <c r="D39" s="61"/>
      <c r="E39" s="21">
        <v>2396167</v>
      </c>
      <c r="F39" s="22"/>
      <c r="G39" s="19">
        <v>2396060</v>
      </c>
      <c r="H39" s="27"/>
      <c r="I39" s="33"/>
    </row>
    <row r="40" spans="1:9" ht="24" customHeight="1">
      <c r="A40" s="1" t="s">
        <v>28</v>
      </c>
      <c r="C40" s="61"/>
      <c r="D40" s="61"/>
      <c r="E40" s="21">
        <v>616556</v>
      </c>
      <c r="F40" s="22"/>
      <c r="G40" s="19">
        <v>395070</v>
      </c>
      <c r="H40" s="27"/>
      <c r="I40" s="33"/>
    </row>
    <row r="41" spans="1:9" ht="24" customHeight="1">
      <c r="A41" s="1" t="s">
        <v>29</v>
      </c>
      <c r="C41" s="61"/>
      <c r="D41" s="61"/>
      <c r="E41" s="21">
        <v>440295</v>
      </c>
      <c r="F41" s="22"/>
      <c r="G41" s="19">
        <v>617666</v>
      </c>
      <c r="H41" s="27"/>
      <c r="I41" s="33"/>
    </row>
    <row r="42" spans="1:9" ht="24" customHeight="1">
      <c r="A42" s="1" t="s">
        <v>107</v>
      </c>
      <c r="C42" s="18"/>
      <c r="D42" s="61"/>
      <c r="E42" s="21">
        <v>508039</v>
      </c>
      <c r="F42" s="22"/>
      <c r="G42" s="19">
        <v>505535</v>
      </c>
      <c r="H42" s="27"/>
      <c r="I42" s="33"/>
    </row>
    <row r="43" spans="1:9" ht="24" customHeight="1">
      <c r="A43" s="1" t="s">
        <v>73</v>
      </c>
      <c r="C43" s="18"/>
      <c r="D43" s="61"/>
      <c r="E43" s="21">
        <v>380086</v>
      </c>
      <c r="F43" s="22"/>
      <c r="G43" s="19">
        <v>368844</v>
      </c>
      <c r="H43" s="27"/>
      <c r="I43" s="33"/>
    </row>
    <row r="44" spans="1:9" ht="24" customHeight="1">
      <c r="A44" s="1" t="s">
        <v>55</v>
      </c>
      <c r="C44" s="61"/>
      <c r="D44" s="61"/>
      <c r="E44" s="21">
        <v>727967</v>
      </c>
      <c r="F44" s="22"/>
      <c r="G44" s="21">
        <v>362133</v>
      </c>
      <c r="H44" s="27"/>
      <c r="I44" s="33"/>
    </row>
    <row r="45" spans="1:9" ht="24" customHeight="1">
      <c r="A45" s="1" t="s">
        <v>68</v>
      </c>
      <c r="C45" s="61"/>
      <c r="D45" s="61"/>
      <c r="E45" s="19">
        <v>251199</v>
      </c>
      <c r="F45" s="22"/>
      <c r="G45" s="21">
        <v>260486</v>
      </c>
      <c r="H45" s="27"/>
      <c r="I45" s="33"/>
    </row>
    <row r="46" spans="1:9" ht="24" customHeight="1">
      <c r="A46" s="1" t="s">
        <v>30</v>
      </c>
      <c r="C46" s="18"/>
      <c r="D46" s="61"/>
      <c r="E46" s="19">
        <v>168581</v>
      </c>
      <c r="F46" s="22"/>
      <c r="G46" s="19">
        <v>273372</v>
      </c>
      <c r="H46" s="27"/>
      <c r="I46" s="33"/>
    </row>
    <row r="47" spans="1:9" ht="24" customHeight="1">
      <c r="A47" s="16" t="s">
        <v>31</v>
      </c>
      <c r="C47" s="61"/>
      <c r="D47" s="61"/>
      <c r="E47" s="65">
        <f>SUM(E35:E46)</f>
        <v>243222939</v>
      </c>
      <c r="F47" s="22"/>
      <c r="G47" s="35">
        <f>SUM(G35:G46)</f>
        <v>260516396</v>
      </c>
      <c r="H47" s="27"/>
      <c r="I47" s="33"/>
    </row>
    <row r="48" spans="1:9" ht="24" customHeight="1">
      <c r="A48" s="16" t="s">
        <v>61</v>
      </c>
      <c r="C48" s="28"/>
      <c r="D48" s="28"/>
      <c r="E48" s="19"/>
      <c r="F48" s="26"/>
      <c r="G48" s="19"/>
    </row>
    <row r="49" spans="1:9" ht="24" customHeight="1">
      <c r="A49" s="1" t="s">
        <v>32</v>
      </c>
      <c r="C49" s="18"/>
      <c r="D49" s="11"/>
      <c r="E49" s="19"/>
      <c r="F49" s="26"/>
      <c r="G49" s="19"/>
    </row>
    <row r="50" spans="1:9" ht="24" customHeight="1">
      <c r="A50" s="29" t="s">
        <v>92</v>
      </c>
      <c r="C50" s="18"/>
      <c r="D50" s="18"/>
      <c r="E50" s="21"/>
      <c r="F50" s="31"/>
      <c r="G50" s="21"/>
    </row>
    <row r="51" spans="1:9" ht="24" customHeight="1">
      <c r="A51" s="29" t="s">
        <v>63</v>
      </c>
      <c r="C51" s="18"/>
      <c r="D51" s="18"/>
      <c r="E51" s="21">
        <v>20000000</v>
      </c>
      <c r="F51" s="31"/>
      <c r="G51" s="21">
        <v>20000000</v>
      </c>
      <c r="I51" s="33"/>
    </row>
    <row r="52" spans="1:9" ht="24" customHeight="1">
      <c r="A52" s="29" t="s">
        <v>91</v>
      </c>
      <c r="C52" s="18"/>
      <c r="D52" s="61"/>
      <c r="E52" s="21">
        <v>10598915</v>
      </c>
      <c r="F52" s="31"/>
      <c r="G52" s="21">
        <v>10598915</v>
      </c>
      <c r="I52" s="33"/>
    </row>
    <row r="53" spans="1:9" ht="24" customHeight="1">
      <c r="A53" s="29" t="s">
        <v>74</v>
      </c>
      <c r="C53" s="18">
        <v>10</v>
      </c>
      <c r="D53" s="61"/>
      <c r="E53" s="21">
        <v>-2388867</v>
      </c>
      <c r="F53" s="32"/>
      <c r="G53" s="21">
        <v>-2287852</v>
      </c>
      <c r="I53" s="33"/>
    </row>
    <row r="54" spans="1:9" ht="24" customHeight="1">
      <c r="A54" s="29" t="s">
        <v>33</v>
      </c>
      <c r="C54" s="61"/>
      <c r="D54" s="61"/>
      <c r="E54" s="21"/>
      <c r="F54" s="22"/>
      <c r="G54" s="21"/>
    </row>
    <row r="55" spans="1:9" ht="24" customHeight="1">
      <c r="A55" s="29" t="s">
        <v>108</v>
      </c>
      <c r="C55" s="18"/>
      <c r="D55" s="61"/>
      <c r="E55" s="21">
        <v>979000</v>
      </c>
      <c r="F55" s="22"/>
      <c r="G55" s="21">
        <v>979000</v>
      </c>
      <c r="I55" s="33"/>
    </row>
    <row r="56" spans="1:9" ht="24" customHeight="1">
      <c r="A56" s="29" t="s">
        <v>34</v>
      </c>
      <c r="C56" s="66"/>
      <c r="D56" s="66"/>
      <c r="E56" s="21">
        <v>6566173</v>
      </c>
      <c r="F56" s="34"/>
      <c r="G56" s="21">
        <v>6039690</v>
      </c>
      <c r="I56" s="33"/>
    </row>
    <row r="57" spans="1:9" ht="24" customHeight="1">
      <c r="A57" s="16" t="s">
        <v>51</v>
      </c>
      <c r="C57" s="60"/>
      <c r="D57" s="60"/>
      <c r="E57" s="65">
        <f>SUM(E51:E56)</f>
        <v>35755221</v>
      </c>
      <c r="F57" s="22"/>
      <c r="G57" s="35">
        <f>SUM(G51:G56)</f>
        <v>35329753</v>
      </c>
      <c r="I57" s="33"/>
    </row>
    <row r="58" spans="1:9" ht="24" customHeight="1" thickBot="1">
      <c r="A58" s="16" t="s">
        <v>62</v>
      </c>
      <c r="C58" s="60"/>
      <c r="D58" s="60"/>
      <c r="E58" s="67">
        <f>SUM(E57,E47)</f>
        <v>278978160</v>
      </c>
      <c r="F58" s="22"/>
      <c r="G58" s="30">
        <f>SUM(G57,G47)</f>
        <v>295846149</v>
      </c>
      <c r="I58" s="33"/>
    </row>
    <row r="59" spans="1:9" ht="24" customHeight="1" thickTop="1">
      <c r="A59" s="1"/>
      <c r="C59" s="11"/>
      <c r="D59" s="11"/>
      <c r="E59" s="70">
        <f>E58-E23</f>
        <v>0</v>
      </c>
      <c r="F59" s="32"/>
      <c r="G59" s="70">
        <f>G58-G23</f>
        <v>0</v>
      </c>
    </row>
    <row r="60" spans="1:9" ht="24" customHeight="1">
      <c r="A60" s="1" t="s">
        <v>4</v>
      </c>
      <c r="C60" s="11"/>
      <c r="D60" s="11"/>
      <c r="E60" s="36"/>
      <c r="F60" s="36"/>
    </row>
    <row r="61" spans="1:9" ht="24" customHeight="1">
      <c r="E61" s="36"/>
      <c r="F61" s="36"/>
    </row>
    <row r="62" spans="1:9" ht="24" customHeight="1">
      <c r="A62" s="37"/>
      <c r="E62" s="36"/>
      <c r="F62" s="36"/>
    </row>
    <row r="63" spans="1:9" ht="24" customHeight="1">
      <c r="A63" s="7"/>
      <c r="E63" s="36"/>
      <c r="F63" s="36"/>
    </row>
    <row r="64" spans="1:9" ht="24" customHeight="1">
      <c r="B64" s="11" t="s">
        <v>1</v>
      </c>
      <c r="E64" s="36"/>
      <c r="F64" s="36"/>
    </row>
    <row r="65" spans="1:7" s="7" customFormat="1" ht="24" customHeight="1">
      <c r="A65" s="37"/>
      <c r="B65" s="11"/>
      <c r="C65" s="38"/>
      <c r="D65" s="38"/>
      <c r="E65" s="24"/>
      <c r="F65" s="24"/>
      <c r="G65" s="39"/>
    </row>
    <row r="66" spans="1:7" ht="24" customHeight="1">
      <c r="E66" s="26"/>
      <c r="F66" s="26"/>
    </row>
    <row r="67" spans="1:7" ht="24" customHeight="1">
      <c r="E67" s="26"/>
      <c r="F67" s="26"/>
    </row>
  </sheetData>
  <phoneticPr fontId="0" type="noConversion"/>
  <printOptions horizontalCentered="1" gridLinesSet="0"/>
  <pageMargins left="0.86614173228346458" right="0.55118110236220474" top="0.9055118110236221" bottom="0" header="0.19685039370078741" footer="0.19685039370078741"/>
  <pageSetup paperSize="9" scale="80" fitToHeight="0" orientation="portrait" r:id="rId1"/>
  <headerFooter alignWithMargins="0"/>
  <rowBreaks count="1" manualBreakCount="1">
    <brk id="2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3"/>
  <sheetViews>
    <sheetView showGridLines="0" view="pageBreakPreview" zoomScale="70" zoomScaleNormal="70" zoomScaleSheetLayoutView="70" workbookViewId="0">
      <selection activeCell="J64" sqref="J64"/>
    </sheetView>
  </sheetViews>
  <sheetFormatPr defaultColWidth="10.88671875" defaultRowHeight="24" customHeight="1"/>
  <cols>
    <col min="1" max="1" width="51.44140625" style="11" customWidth="1"/>
    <col min="2" max="2" width="12.21875" style="11" customWidth="1"/>
    <col min="3" max="3" width="9.109375" style="23" bestFit="1" customWidth="1"/>
    <col min="4" max="4" width="1.109375" style="23" customWidth="1"/>
    <col min="5" max="5" width="16.88671875" style="12" customWidth="1"/>
    <col min="6" max="6" width="1.109375" style="12" customWidth="1"/>
    <col min="7" max="7" width="16.88671875" style="5" customWidth="1"/>
    <col min="8" max="8" width="1.44140625" style="11" customWidth="1"/>
    <col min="9" max="16384" width="10.88671875" style="11"/>
  </cols>
  <sheetData>
    <row r="1" spans="1:9" ht="24" customHeight="1">
      <c r="B1" s="3"/>
      <c r="C1" s="4"/>
      <c r="D1" s="4"/>
      <c r="E1" s="6"/>
      <c r="F1" s="6"/>
      <c r="G1" s="5" t="s">
        <v>157</v>
      </c>
    </row>
    <row r="2" spans="1:9" ht="24" customHeight="1">
      <c r="A2" s="2" t="s">
        <v>86</v>
      </c>
      <c r="B2" s="3"/>
      <c r="C2" s="4"/>
      <c r="D2" s="4"/>
      <c r="E2" s="6"/>
      <c r="F2" s="6"/>
    </row>
    <row r="3" spans="1:9" ht="24" customHeight="1">
      <c r="A3" s="8" t="s">
        <v>41</v>
      </c>
      <c r="B3" s="3"/>
      <c r="C3" s="9"/>
      <c r="D3" s="9"/>
      <c r="E3" s="50"/>
      <c r="F3" s="51"/>
      <c r="G3" s="50"/>
    </row>
    <row r="4" spans="1:9" ht="24" customHeight="1">
      <c r="A4" s="8" t="s">
        <v>170</v>
      </c>
      <c r="B4" s="40"/>
      <c r="C4" s="41"/>
      <c r="D4" s="41"/>
      <c r="E4" s="53"/>
      <c r="F4" s="52"/>
      <c r="G4" s="53"/>
    </row>
    <row r="5" spans="1:9" ht="24" customHeight="1">
      <c r="A5" s="8"/>
      <c r="C5" s="5"/>
      <c r="D5" s="5"/>
      <c r="E5" s="50"/>
      <c r="F5" s="46"/>
      <c r="G5" s="50" t="s">
        <v>69</v>
      </c>
    </row>
    <row r="6" spans="1:9" ht="24" customHeight="1">
      <c r="A6" s="40"/>
      <c r="C6" s="13" t="s">
        <v>0</v>
      </c>
      <c r="D6" s="14"/>
      <c r="E6" s="54" t="s">
        <v>171</v>
      </c>
      <c r="F6" s="55"/>
      <c r="G6" s="54" t="s">
        <v>153</v>
      </c>
    </row>
    <row r="7" spans="1:9" ht="24" customHeight="1">
      <c r="A7" s="40" t="s">
        <v>67</v>
      </c>
      <c r="C7" s="14"/>
      <c r="D7" s="14"/>
      <c r="E7" s="55"/>
      <c r="F7" s="55"/>
      <c r="G7" s="55"/>
    </row>
    <row r="8" spans="1:9" ht="24" customHeight="1">
      <c r="A8" s="1" t="s">
        <v>42</v>
      </c>
      <c r="C8" s="18">
        <v>12</v>
      </c>
      <c r="D8" s="11"/>
      <c r="E8" s="72">
        <v>2752782</v>
      </c>
      <c r="F8" s="21"/>
      <c r="G8" s="72">
        <v>1991660</v>
      </c>
      <c r="I8" s="33"/>
    </row>
    <row r="9" spans="1:9" ht="24" customHeight="1">
      <c r="A9" s="1" t="s">
        <v>7</v>
      </c>
      <c r="C9" s="18">
        <v>13</v>
      </c>
      <c r="D9" s="18"/>
      <c r="E9" s="73">
        <v>-1022194</v>
      </c>
      <c r="F9" s="21"/>
      <c r="G9" s="73">
        <v>-528379</v>
      </c>
      <c r="I9" s="33"/>
    </row>
    <row r="10" spans="1:9" ht="24" customHeight="1">
      <c r="A10" s="16" t="s">
        <v>43</v>
      </c>
      <c r="C10" s="11"/>
      <c r="D10" s="11"/>
      <c r="E10" s="21">
        <f>SUM(E8:E9)</f>
        <v>1730588</v>
      </c>
      <c r="F10" s="31"/>
      <c r="G10" s="21">
        <f>SUM(G8:G9)</f>
        <v>1463281</v>
      </c>
      <c r="I10" s="33"/>
    </row>
    <row r="11" spans="1:9" ht="24" customHeight="1">
      <c r="A11" s="29" t="s">
        <v>44</v>
      </c>
      <c r="C11" s="18">
        <v>14</v>
      </c>
      <c r="D11" s="18"/>
      <c r="E11" s="74">
        <v>91521</v>
      </c>
      <c r="F11" s="88"/>
      <c r="G11" s="74">
        <v>82070</v>
      </c>
      <c r="I11" s="33"/>
    </row>
    <row r="12" spans="1:9" ht="24" customHeight="1">
      <c r="A12" s="29" t="s">
        <v>45</v>
      </c>
      <c r="C12" s="18">
        <v>14</v>
      </c>
      <c r="D12" s="18"/>
      <c r="E12" s="75">
        <v>-29873</v>
      </c>
      <c r="F12" s="88"/>
      <c r="G12" s="75">
        <v>-17925</v>
      </c>
      <c r="I12" s="33"/>
    </row>
    <row r="13" spans="1:9" ht="24" customHeight="1">
      <c r="A13" s="2" t="s">
        <v>46</v>
      </c>
      <c r="C13" s="18"/>
      <c r="D13" s="18"/>
      <c r="E13" s="21">
        <f>SUM(E11:E12)</f>
        <v>61648</v>
      </c>
      <c r="F13" s="31"/>
      <c r="G13" s="21">
        <f>SUM(G11:G12)</f>
        <v>64145</v>
      </c>
      <c r="I13" s="33"/>
    </row>
    <row r="14" spans="1:9" ht="24" customHeight="1">
      <c r="A14" s="29" t="s">
        <v>183</v>
      </c>
      <c r="C14" s="5"/>
      <c r="D14" s="5"/>
      <c r="E14" s="5"/>
      <c r="F14" s="5"/>
    </row>
    <row r="15" spans="1:9" ht="24" customHeight="1">
      <c r="A15" s="29" t="s">
        <v>95</v>
      </c>
      <c r="C15" s="18"/>
      <c r="D15" s="18"/>
      <c r="E15" s="21">
        <v>-2151</v>
      </c>
      <c r="F15" s="31"/>
      <c r="G15" s="21">
        <v>-14143</v>
      </c>
      <c r="I15" s="33"/>
    </row>
    <row r="16" spans="1:9" ht="24" customHeight="1">
      <c r="A16" s="29" t="s">
        <v>59</v>
      </c>
      <c r="C16" s="18"/>
      <c r="D16" s="18"/>
      <c r="E16" s="21">
        <v>10856</v>
      </c>
      <c r="F16" s="21"/>
      <c r="G16" s="21">
        <v>0</v>
      </c>
      <c r="I16" s="33"/>
    </row>
    <row r="17" spans="1:9" ht="24" customHeight="1">
      <c r="A17" s="29" t="s">
        <v>64</v>
      </c>
      <c r="C17" s="18"/>
      <c r="D17" s="18"/>
      <c r="E17" s="21">
        <v>115676</v>
      </c>
      <c r="F17" s="21"/>
      <c r="G17" s="21">
        <v>110299</v>
      </c>
      <c r="I17" s="33"/>
    </row>
    <row r="18" spans="1:9" ht="24" customHeight="1">
      <c r="A18" s="1" t="s">
        <v>112</v>
      </c>
      <c r="C18" s="18"/>
      <c r="D18" s="11"/>
      <c r="E18" s="62">
        <v>8648</v>
      </c>
      <c r="F18" s="21"/>
      <c r="G18" s="21">
        <v>8087</v>
      </c>
      <c r="I18" s="33"/>
    </row>
    <row r="19" spans="1:9" ht="24" customHeight="1">
      <c r="A19" s="16" t="s">
        <v>123</v>
      </c>
      <c r="C19" s="11"/>
      <c r="D19" s="11"/>
      <c r="E19" s="35">
        <f>SUM(E10,E13:E18)</f>
        <v>1925265</v>
      </c>
      <c r="F19" s="31"/>
      <c r="G19" s="35">
        <f>SUM(G10,G13:G18)</f>
        <v>1631669</v>
      </c>
      <c r="I19" s="33"/>
    </row>
    <row r="20" spans="1:9" ht="24" customHeight="1">
      <c r="A20" s="16" t="s">
        <v>109</v>
      </c>
      <c r="C20" s="11"/>
      <c r="D20" s="11"/>
      <c r="E20" s="21"/>
      <c r="F20" s="31"/>
      <c r="G20" s="21"/>
    </row>
    <row r="21" spans="1:9" ht="24" customHeight="1">
      <c r="A21" s="1" t="s">
        <v>16</v>
      </c>
      <c r="B21" s="33"/>
      <c r="C21" s="18"/>
      <c r="D21" s="11"/>
      <c r="E21" s="72">
        <v>375256</v>
      </c>
      <c r="F21" s="31"/>
      <c r="G21" s="72">
        <v>358610</v>
      </c>
      <c r="I21" s="33"/>
    </row>
    <row r="22" spans="1:9" ht="24" customHeight="1">
      <c r="A22" s="1" t="s">
        <v>19</v>
      </c>
      <c r="B22" s="33"/>
      <c r="C22" s="18"/>
      <c r="D22" s="11"/>
      <c r="E22" s="76">
        <v>2425</v>
      </c>
      <c r="F22" s="31"/>
      <c r="G22" s="76">
        <v>2842</v>
      </c>
      <c r="I22" s="33"/>
    </row>
    <row r="23" spans="1:9" ht="24" customHeight="1">
      <c r="A23" s="1" t="s">
        <v>17</v>
      </c>
      <c r="B23" s="33"/>
      <c r="C23" s="18"/>
      <c r="D23" s="11"/>
      <c r="E23" s="76">
        <v>165361</v>
      </c>
      <c r="F23" s="31"/>
      <c r="G23" s="76">
        <v>147313</v>
      </c>
      <c r="I23" s="33"/>
    </row>
    <row r="24" spans="1:9" ht="24" customHeight="1">
      <c r="A24" s="1" t="s">
        <v>18</v>
      </c>
      <c r="B24" s="33"/>
      <c r="C24" s="11"/>
      <c r="D24" s="11"/>
      <c r="E24" s="76">
        <v>84534</v>
      </c>
      <c r="F24" s="31"/>
      <c r="G24" s="76">
        <v>57306</v>
      </c>
      <c r="I24" s="33"/>
    </row>
    <row r="25" spans="1:9" ht="24" customHeight="1">
      <c r="A25" s="1" t="s">
        <v>56</v>
      </c>
      <c r="B25" s="33"/>
      <c r="C25" s="11"/>
      <c r="D25" s="11"/>
      <c r="E25" s="76">
        <v>35396</v>
      </c>
      <c r="F25" s="31"/>
      <c r="G25" s="76">
        <v>20643</v>
      </c>
      <c r="I25" s="33"/>
    </row>
    <row r="26" spans="1:9" ht="24" customHeight="1">
      <c r="A26" s="1" t="s">
        <v>57</v>
      </c>
      <c r="B26" s="33"/>
      <c r="C26" s="11"/>
      <c r="D26" s="11"/>
      <c r="E26" s="76">
        <v>29680</v>
      </c>
      <c r="F26" s="31"/>
      <c r="G26" s="76">
        <v>27387</v>
      </c>
      <c r="I26" s="33"/>
    </row>
    <row r="27" spans="1:9" ht="24" customHeight="1">
      <c r="A27" s="1" t="s">
        <v>94</v>
      </c>
      <c r="B27" s="33"/>
      <c r="C27" s="11"/>
      <c r="D27" s="11"/>
      <c r="E27" s="76">
        <v>81088</v>
      </c>
      <c r="F27" s="31"/>
      <c r="G27" s="76">
        <v>76527</v>
      </c>
      <c r="I27" s="33"/>
    </row>
    <row r="28" spans="1:9" ht="24" customHeight="1">
      <c r="A28" s="1" t="s">
        <v>110</v>
      </c>
      <c r="B28" s="33"/>
      <c r="C28" s="1"/>
      <c r="D28" s="1"/>
      <c r="E28" s="75">
        <v>33059</v>
      </c>
      <c r="F28" s="31"/>
      <c r="G28" s="75">
        <v>31667</v>
      </c>
      <c r="I28" s="33"/>
    </row>
    <row r="29" spans="1:9" ht="24" customHeight="1">
      <c r="A29" s="16" t="s">
        <v>111</v>
      </c>
      <c r="B29" s="1"/>
      <c r="C29" s="11"/>
      <c r="D29" s="11"/>
      <c r="E29" s="21">
        <f>SUM(E21:E28)</f>
        <v>806799</v>
      </c>
      <c r="F29" s="31"/>
      <c r="G29" s="21">
        <f>SUM(G21:G28)</f>
        <v>722295</v>
      </c>
      <c r="I29" s="33"/>
    </row>
    <row r="30" spans="1:9" ht="24" customHeight="1">
      <c r="A30" s="16" t="s">
        <v>136</v>
      </c>
      <c r="B30" s="1"/>
      <c r="C30" s="18">
        <v>15</v>
      </c>
      <c r="D30" s="11"/>
      <c r="E30" s="109">
        <v>472790</v>
      </c>
      <c r="F30" s="31"/>
      <c r="G30" s="77">
        <v>509268</v>
      </c>
      <c r="I30" s="33"/>
    </row>
    <row r="31" spans="1:9" ht="24" customHeight="1">
      <c r="A31" s="16" t="s">
        <v>113</v>
      </c>
      <c r="B31" s="1"/>
      <c r="C31" s="11"/>
      <c r="D31" s="11"/>
      <c r="E31" s="21">
        <f>E19-E29-E30</f>
        <v>645676</v>
      </c>
      <c r="F31" s="31"/>
      <c r="G31" s="21">
        <f>G19-G29-G30</f>
        <v>400106</v>
      </c>
      <c r="I31" s="33"/>
    </row>
    <row r="32" spans="1:9" ht="24" customHeight="1">
      <c r="A32" s="1" t="s">
        <v>96</v>
      </c>
      <c r="B32" s="1"/>
      <c r="C32" s="18">
        <v>9.1999999999999993</v>
      </c>
      <c r="D32" s="11"/>
      <c r="E32" s="77">
        <v>-119193</v>
      </c>
      <c r="F32" s="21"/>
      <c r="G32" s="77">
        <v>-69505</v>
      </c>
      <c r="I32" s="33"/>
    </row>
    <row r="33" spans="1:9" ht="24" customHeight="1">
      <c r="A33" s="16" t="s">
        <v>161</v>
      </c>
      <c r="B33" s="1"/>
      <c r="C33" s="11"/>
      <c r="D33" s="11"/>
      <c r="E33" s="35">
        <f>SUM(E31:E32)</f>
        <v>526483</v>
      </c>
      <c r="F33" s="31"/>
      <c r="G33" s="35">
        <f>SUM(G31:G32)</f>
        <v>330601</v>
      </c>
      <c r="I33" s="33"/>
    </row>
    <row r="34" spans="1:9" ht="24" customHeight="1">
      <c r="A34" s="16"/>
      <c r="B34" s="1"/>
      <c r="C34" s="11"/>
      <c r="D34" s="11"/>
      <c r="E34" s="21"/>
      <c r="F34" s="31"/>
      <c r="G34" s="21"/>
    </row>
    <row r="35" spans="1:9" ht="24" customHeight="1">
      <c r="A35" s="1" t="s">
        <v>4</v>
      </c>
      <c r="B35" s="1"/>
      <c r="C35" s="11"/>
      <c r="D35" s="11"/>
      <c r="E35" s="42"/>
      <c r="F35" s="56"/>
      <c r="G35" s="42"/>
    </row>
    <row r="36" spans="1:9" ht="24" customHeight="1">
      <c r="B36" s="3"/>
      <c r="C36" s="4"/>
      <c r="D36" s="4"/>
      <c r="E36" s="6"/>
      <c r="F36" s="6"/>
      <c r="G36" s="5" t="s">
        <v>157</v>
      </c>
    </row>
    <row r="37" spans="1:9" ht="24" customHeight="1">
      <c r="A37" s="2" t="s">
        <v>86</v>
      </c>
      <c r="B37" s="3"/>
      <c r="C37" s="4"/>
      <c r="D37" s="4"/>
      <c r="E37" s="6"/>
      <c r="F37" s="6"/>
    </row>
    <row r="38" spans="1:9" ht="24" customHeight="1">
      <c r="A38" s="8" t="s">
        <v>80</v>
      </c>
      <c r="B38" s="3"/>
      <c r="C38" s="9"/>
      <c r="D38" s="9"/>
      <c r="E38" s="50"/>
      <c r="F38" s="51"/>
      <c r="G38" s="50"/>
    </row>
    <row r="39" spans="1:9" ht="24" customHeight="1">
      <c r="A39" s="8" t="s">
        <v>170</v>
      </c>
      <c r="B39" s="40"/>
      <c r="C39" s="41"/>
      <c r="D39" s="41"/>
      <c r="E39" s="53"/>
      <c r="F39" s="52"/>
      <c r="G39" s="53"/>
    </row>
    <row r="40" spans="1:9" ht="24" customHeight="1">
      <c r="A40" s="8"/>
      <c r="C40" s="5"/>
      <c r="D40" s="5"/>
      <c r="E40" s="50"/>
      <c r="F40" s="46"/>
      <c r="G40" s="50" t="s">
        <v>69</v>
      </c>
    </row>
    <row r="41" spans="1:9" ht="24" customHeight="1">
      <c r="A41" s="40"/>
      <c r="C41" s="14"/>
      <c r="D41" s="14"/>
      <c r="E41" s="54" t="s">
        <v>171</v>
      </c>
      <c r="F41" s="55"/>
      <c r="G41" s="54" t="s">
        <v>153</v>
      </c>
    </row>
    <row r="42" spans="1:9" ht="24" customHeight="1">
      <c r="A42" s="16" t="s">
        <v>76</v>
      </c>
      <c r="B42" s="1"/>
      <c r="C42" s="18"/>
      <c r="D42" s="11"/>
      <c r="E42" s="21"/>
      <c r="F42" s="31"/>
      <c r="G42" s="21"/>
    </row>
    <row r="43" spans="1:9" ht="24" customHeight="1">
      <c r="A43" s="1" t="s">
        <v>114</v>
      </c>
      <c r="B43" s="1"/>
      <c r="C43" s="11"/>
      <c r="D43" s="11"/>
      <c r="E43" s="21"/>
      <c r="F43" s="31"/>
      <c r="G43" s="21"/>
    </row>
    <row r="44" spans="1:9" ht="24" customHeight="1">
      <c r="A44" s="1" t="s">
        <v>177</v>
      </c>
      <c r="B44" s="1"/>
      <c r="C44" s="5"/>
      <c r="D44" s="11"/>
      <c r="E44" s="5"/>
      <c r="F44" s="5"/>
    </row>
    <row r="45" spans="1:9" ht="24" customHeight="1">
      <c r="A45" s="1" t="s">
        <v>162</v>
      </c>
      <c r="B45" s="1"/>
      <c r="C45" s="5"/>
      <c r="D45" s="11"/>
      <c r="E45" s="21">
        <v>203758</v>
      </c>
      <c r="F45" s="31"/>
      <c r="G45" s="21">
        <v>-449889</v>
      </c>
      <c r="I45" s="33"/>
    </row>
    <row r="46" spans="1:9" ht="24" customHeight="1">
      <c r="A46" s="1" t="s">
        <v>115</v>
      </c>
      <c r="B46" s="1"/>
      <c r="C46" s="5"/>
      <c r="D46" s="11"/>
      <c r="E46" s="21"/>
      <c r="F46" s="31"/>
      <c r="G46" s="21"/>
    </row>
    <row r="47" spans="1:9" ht="24" customHeight="1">
      <c r="A47" s="1" t="s">
        <v>116</v>
      </c>
      <c r="B47" s="1"/>
      <c r="C47" s="5"/>
      <c r="D47" s="11"/>
      <c r="E47" s="77">
        <v>-40752</v>
      </c>
      <c r="F47" s="31"/>
      <c r="G47" s="77">
        <v>89978</v>
      </c>
      <c r="I47" s="33"/>
    </row>
    <row r="48" spans="1:9" ht="24" customHeight="1">
      <c r="A48" s="1" t="s">
        <v>117</v>
      </c>
      <c r="B48" s="1"/>
      <c r="C48" s="18"/>
      <c r="D48" s="11"/>
      <c r="E48" s="77">
        <f>SUM(E45:E47)</f>
        <v>163006</v>
      </c>
      <c r="F48" s="31"/>
      <c r="G48" s="77">
        <f>SUM(G45:G47)</f>
        <v>-359911</v>
      </c>
      <c r="I48" s="33"/>
    </row>
    <row r="49" spans="1:9" ht="24" customHeight="1">
      <c r="A49" s="1" t="s">
        <v>118</v>
      </c>
      <c r="B49" s="1"/>
      <c r="C49" s="18"/>
      <c r="D49" s="11"/>
      <c r="E49" s="21"/>
      <c r="F49" s="31"/>
      <c r="G49" s="21"/>
    </row>
    <row r="50" spans="1:9" ht="24" customHeight="1">
      <c r="A50" s="1" t="s">
        <v>174</v>
      </c>
      <c r="B50" s="1"/>
      <c r="C50" s="18"/>
      <c r="D50" s="11"/>
      <c r="E50" s="21"/>
      <c r="F50" s="31"/>
      <c r="G50" s="21"/>
    </row>
    <row r="51" spans="1:9" ht="24" customHeight="1">
      <c r="A51" s="1" t="s">
        <v>141</v>
      </c>
      <c r="B51" s="1"/>
      <c r="C51" s="18"/>
      <c r="D51" s="11"/>
      <c r="E51" s="21">
        <v>-330026</v>
      </c>
      <c r="F51" s="31"/>
      <c r="G51" s="21">
        <v>120654</v>
      </c>
      <c r="I51" s="33"/>
    </row>
    <row r="52" spans="1:9" ht="24" customHeight="1">
      <c r="A52" s="11" t="s">
        <v>184</v>
      </c>
      <c r="B52" s="1"/>
      <c r="C52" s="18"/>
      <c r="D52" s="11"/>
      <c r="E52" s="21"/>
      <c r="F52" s="31"/>
      <c r="G52" s="21"/>
    </row>
    <row r="53" spans="1:9" ht="24" customHeight="1">
      <c r="A53" s="11" t="s">
        <v>119</v>
      </c>
      <c r="B53" s="1"/>
      <c r="C53" s="18"/>
      <c r="D53" s="11"/>
      <c r="E53" s="21">
        <v>0</v>
      </c>
      <c r="F53" s="31"/>
      <c r="G53" s="21">
        <v>-7672</v>
      </c>
      <c r="I53" s="33"/>
    </row>
    <row r="54" spans="1:9" ht="24" customHeight="1">
      <c r="A54" s="1" t="s">
        <v>115</v>
      </c>
      <c r="B54" s="1"/>
      <c r="C54" s="18"/>
      <c r="D54" s="11"/>
      <c r="E54" s="21"/>
      <c r="F54" s="31"/>
      <c r="G54" s="21"/>
    </row>
    <row r="55" spans="1:9" ht="24" customHeight="1">
      <c r="A55" s="1" t="s">
        <v>120</v>
      </c>
      <c r="B55" s="1"/>
      <c r="C55" s="18"/>
      <c r="D55" s="11"/>
      <c r="E55" s="77">
        <v>66005</v>
      </c>
      <c r="F55" s="31"/>
      <c r="G55" s="77">
        <v>-22596</v>
      </c>
      <c r="I55" s="33"/>
    </row>
    <row r="56" spans="1:9" ht="24" customHeight="1">
      <c r="A56" s="1" t="s">
        <v>126</v>
      </c>
      <c r="B56" s="1"/>
      <c r="C56" s="18"/>
      <c r="D56" s="11"/>
      <c r="E56" s="77">
        <f>SUM(E51:E55)</f>
        <v>-264021</v>
      </c>
      <c r="F56" s="31"/>
      <c r="G56" s="77">
        <f>SUM(G51:G55)</f>
        <v>90386</v>
      </c>
      <c r="I56" s="33"/>
    </row>
    <row r="57" spans="1:9" ht="24" customHeight="1">
      <c r="A57" s="16" t="s">
        <v>180</v>
      </c>
      <c r="B57" s="1"/>
      <c r="C57" s="5"/>
      <c r="D57" s="11"/>
      <c r="E57" s="35">
        <f>E48+E56</f>
        <v>-101015</v>
      </c>
      <c r="F57" s="31"/>
      <c r="G57" s="35">
        <f>G48+G56</f>
        <v>-269525</v>
      </c>
      <c r="I57" s="33"/>
    </row>
    <row r="58" spans="1:9" ht="24" customHeight="1" thickBot="1">
      <c r="A58" s="16" t="s">
        <v>185</v>
      </c>
      <c r="B58" s="1"/>
      <c r="C58" s="11"/>
      <c r="D58" s="11"/>
      <c r="E58" s="30">
        <f>E57+E33</f>
        <v>425468</v>
      </c>
      <c r="F58" s="31"/>
      <c r="G58" s="30">
        <f>G57+G33</f>
        <v>61076</v>
      </c>
      <c r="I58" s="33"/>
    </row>
    <row r="59" spans="1:9" ht="24" customHeight="1" thickTop="1">
      <c r="A59" s="16"/>
      <c r="B59" s="1"/>
      <c r="C59" s="5"/>
      <c r="D59" s="11"/>
      <c r="E59" s="21">
        <f>E58-E57-E33</f>
        <v>0</v>
      </c>
      <c r="F59" s="31"/>
      <c r="G59" s="21">
        <f>G58-G57-G33</f>
        <v>0</v>
      </c>
    </row>
    <row r="60" spans="1:9" ht="24" customHeight="1">
      <c r="A60" s="16" t="s">
        <v>87</v>
      </c>
      <c r="C60" s="18"/>
      <c r="D60" s="11"/>
      <c r="E60" s="85"/>
      <c r="F60" s="86"/>
      <c r="G60" s="85"/>
    </row>
    <row r="61" spans="1:9" ht="24" customHeight="1">
      <c r="A61" s="1" t="s">
        <v>93</v>
      </c>
      <c r="B61" s="1"/>
      <c r="C61" s="5"/>
      <c r="D61" s="11"/>
      <c r="E61" s="5"/>
      <c r="F61" s="5"/>
    </row>
    <row r="62" spans="1:9" ht="24" customHeight="1" thickBot="1">
      <c r="A62" s="11" t="s">
        <v>158</v>
      </c>
      <c r="B62" s="1"/>
      <c r="C62" s="11"/>
      <c r="D62" s="11"/>
      <c r="E62" s="78">
        <v>0.26</v>
      </c>
      <c r="F62" s="87"/>
      <c r="G62" s="78">
        <v>0.17</v>
      </c>
      <c r="I62" s="33"/>
    </row>
    <row r="63" spans="1:9" ht="24" customHeight="1" thickTop="1">
      <c r="A63" s="1"/>
      <c r="B63" s="1"/>
      <c r="C63" s="11"/>
      <c r="D63" s="11"/>
      <c r="E63" s="50"/>
      <c r="F63" s="46"/>
      <c r="G63" s="42"/>
    </row>
    <row r="64" spans="1:9" ht="24" customHeight="1">
      <c r="A64" s="1" t="s">
        <v>4</v>
      </c>
      <c r="B64" s="1"/>
      <c r="E64" s="50"/>
      <c r="F64" s="46"/>
      <c r="G64" s="42"/>
    </row>
    <row r="65" spans="1:7" ht="24" customHeight="1">
      <c r="A65" s="1"/>
      <c r="B65" s="1"/>
      <c r="E65" s="50"/>
      <c r="F65" s="46"/>
      <c r="G65" s="42"/>
    </row>
    <row r="66" spans="1:7" ht="24" customHeight="1">
      <c r="A66" s="1"/>
      <c r="B66" s="1"/>
      <c r="E66" s="50"/>
      <c r="F66" s="46"/>
      <c r="G66" s="42"/>
    </row>
    <row r="67" spans="1:7" ht="24" customHeight="1">
      <c r="A67" s="37"/>
      <c r="E67" s="42"/>
      <c r="F67" s="36"/>
      <c r="G67" s="42"/>
    </row>
    <row r="68" spans="1:7" ht="24" customHeight="1">
      <c r="E68" s="42"/>
      <c r="F68" s="36"/>
      <c r="G68" s="42"/>
    </row>
    <row r="69" spans="1:7" ht="24" customHeight="1">
      <c r="B69" s="11" t="s">
        <v>1</v>
      </c>
      <c r="C69" s="38"/>
      <c r="D69" s="38"/>
      <c r="E69" s="42"/>
      <c r="F69" s="36"/>
      <c r="G69" s="42"/>
    </row>
    <row r="70" spans="1:7" ht="24" customHeight="1">
      <c r="A70" s="37"/>
      <c r="C70" s="38"/>
      <c r="D70" s="38"/>
      <c r="E70" s="42"/>
      <c r="F70" s="36"/>
      <c r="G70" s="42"/>
    </row>
    <row r="71" spans="1:7" ht="24" customHeight="1">
      <c r="E71" s="50"/>
      <c r="F71" s="46"/>
      <c r="G71" s="50"/>
    </row>
    <row r="73" spans="1:7" ht="24" customHeight="1">
      <c r="E73" s="50"/>
      <c r="F73" s="46"/>
      <c r="G73" s="50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1" manualBreakCount="1">
    <brk id="3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9"/>
  <sheetViews>
    <sheetView showGridLines="0" view="pageBreakPreview" zoomScale="55" zoomScaleNormal="55" zoomScaleSheetLayoutView="55" workbookViewId="0">
      <selection activeCell="P5" sqref="P5"/>
    </sheetView>
  </sheetViews>
  <sheetFormatPr defaultColWidth="9.109375" defaultRowHeight="23.7" customHeight="1"/>
  <cols>
    <col min="1" max="1" width="45.109375" style="11" customWidth="1"/>
    <col min="2" max="2" width="8.88671875" style="43" customWidth="1"/>
    <col min="3" max="3" width="1.44140625" style="43" customWidth="1"/>
    <col min="4" max="4" width="20.109375" style="43" customWidth="1"/>
    <col min="5" max="5" width="1.44140625" style="11" customWidth="1"/>
    <col min="6" max="6" width="20.109375" style="11" customWidth="1"/>
    <col min="7" max="7" width="1.44140625" style="11" customWidth="1"/>
    <col min="8" max="8" width="21.109375" style="43" customWidth="1"/>
    <col min="9" max="9" width="1.44140625" style="11" customWidth="1"/>
    <col min="10" max="10" width="20.109375" style="43" customWidth="1"/>
    <col min="11" max="11" width="1.44140625" style="43" customWidth="1"/>
    <col min="12" max="12" width="20.109375" style="43" customWidth="1"/>
    <col min="13" max="13" width="1.44140625" style="11" customWidth="1"/>
    <col min="14" max="14" width="20.109375" style="11" customWidth="1"/>
    <col min="15" max="15" width="1.44140625" style="11" customWidth="1"/>
    <col min="16" max="16384" width="9.109375" style="11"/>
  </cols>
  <sheetData>
    <row r="1" spans="1:15" s="7" customFormat="1" ht="23.7" customHeight="1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9" t="s">
        <v>157</v>
      </c>
      <c r="O1" s="40"/>
    </row>
    <row r="2" spans="1:15" s="7" customFormat="1" ht="23.7" customHeight="1">
      <c r="A2" s="2" t="s">
        <v>86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9"/>
      <c r="O2" s="40"/>
    </row>
    <row r="3" spans="1:15" s="7" customFormat="1" ht="23.7" customHeight="1">
      <c r="A3" s="40" t="s">
        <v>79</v>
      </c>
      <c r="B3" s="40"/>
      <c r="C3" s="40"/>
      <c r="D3" s="58"/>
      <c r="E3" s="58"/>
      <c r="F3" s="58"/>
      <c r="G3" s="58"/>
      <c r="H3" s="59"/>
      <c r="I3" s="40"/>
      <c r="J3" s="40"/>
      <c r="K3" s="40"/>
      <c r="L3" s="40"/>
      <c r="M3" s="40"/>
      <c r="O3" s="40"/>
    </row>
    <row r="4" spans="1:15" s="7" customFormat="1" ht="23.7" customHeight="1">
      <c r="A4" s="8" t="s">
        <v>170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23.7" customHeight="1">
      <c r="D5" s="11"/>
      <c r="J5" s="11"/>
      <c r="K5" s="11"/>
      <c r="L5" s="11"/>
      <c r="N5" s="44" t="s">
        <v>38</v>
      </c>
    </row>
    <row r="6" spans="1:15" ht="23.7" customHeight="1">
      <c r="B6" s="11"/>
      <c r="C6" s="11"/>
      <c r="D6" s="11"/>
      <c r="H6" s="14" t="s">
        <v>145</v>
      </c>
      <c r="J6" s="11"/>
      <c r="K6" s="11"/>
      <c r="L6" s="11"/>
      <c r="M6" s="44"/>
    </row>
    <row r="7" spans="1:15" ht="23.7" customHeight="1">
      <c r="B7" s="11"/>
      <c r="C7" s="11"/>
      <c r="D7" s="11"/>
      <c r="H7" s="14" t="s">
        <v>146</v>
      </c>
      <c r="J7" s="11"/>
      <c r="K7" s="11"/>
      <c r="L7" s="11"/>
      <c r="M7" s="44"/>
    </row>
    <row r="8" spans="1:15" ht="23.7" customHeight="1">
      <c r="B8" s="11"/>
      <c r="C8" s="11"/>
      <c r="D8" s="11"/>
      <c r="H8" s="14" t="s">
        <v>127</v>
      </c>
      <c r="J8" s="45"/>
      <c r="K8" s="45"/>
      <c r="L8" s="45"/>
      <c r="M8" s="44"/>
    </row>
    <row r="9" spans="1:15" ht="23.7" customHeight="1">
      <c r="B9" s="11"/>
      <c r="C9" s="11"/>
      <c r="D9" s="11"/>
      <c r="H9" s="45" t="s">
        <v>128</v>
      </c>
      <c r="J9" s="116" t="s">
        <v>37</v>
      </c>
      <c r="K9" s="116"/>
      <c r="L9" s="116"/>
      <c r="M9" s="44"/>
    </row>
    <row r="10" spans="1:15" s="14" customFormat="1" ht="23.7" customHeight="1">
      <c r="B10" s="28"/>
      <c r="C10" s="28"/>
      <c r="D10" s="45" t="s">
        <v>122</v>
      </c>
      <c r="F10" s="45" t="s">
        <v>89</v>
      </c>
      <c r="H10" s="45" t="s">
        <v>129</v>
      </c>
      <c r="J10" s="45" t="s">
        <v>5</v>
      </c>
      <c r="K10" s="43"/>
      <c r="M10" s="45"/>
    </row>
    <row r="11" spans="1:15" s="14" customFormat="1" ht="23.7" customHeight="1">
      <c r="B11" s="84" t="s">
        <v>0</v>
      </c>
      <c r="D11" s="84" t="s">
        <v>2</v>
      </c>
      <c r="F11" s="84" t="s">
        <v>90</v>
      </c>
      <c r="H11" s="84" t="s">
        <v>130</v>
      </c>
      <c r="J11" s="84" t="s">
        <v>121</v>
      </c>
      <c r="L11" s="84" t="s">
        <v>6</v>
      </c>
      <c r="N11" s="84" t="s">
        <v>3</v>
      </c>
    </row>
    <row r="12" spans="1:15" s="14" customFormat="1" ht="14.25" customHeight="1">
      <c r="B12" s="28"/>
      <c r="D12" s="45"/>
      <c r="H12" s="45"/>
      <c r="J12" s="45"/>
      <c r="L12" s="45"/>
      <c r="N12" s="45"/>
    </row>
    <row r="13" spans="1:15" s="14" customFormat="1" ht="23.7" customHeight="1">
      <c r="A13" s="40" t="s">
        <v>156</v>
      </c>
      <c r="B13" s="28"/>
      <c r="D13" s="21">
        <v>20000000</v>
      </c>
      <c r="E13" s="22"/>
      <c r="F13" s="21">
        <v>10598915</v>
      </c>
      <c r="G13" s="22"/>
      <c r="H13" s="21">
        <v>-1457412</v>
      </c>
      <c r="I13" s="22"/>
      <c r="J13" s="21">
        <v>924300</v>
      </c>
      <c r="K13" s="22"/>
      <c r="L13" s="21">
        <v>5033236</v>
      </c>
      <c r="M13" s="21"/>
      <c r="N13" s="21">
        <f t="shared" ref="N13:N17" si="0">SUM(D13:L13)</f>
        <v>35099039</v>
      </c>
    </row>
    <row r="14" spans="1:15" s="14" customFormat="1" ht="23.7" customHeight="1">
      <c r="A14" s="11" t="s">
        <v>138</v>
      </c>
      <c r="B14" s="28"/>
      <c r="D14" s="21"/>
      <c r="E14" s="22"/>
      <c r="F14" s="21"/>
      <c r="G14" s="22"/>
      <c r="H14" s="21"/>
      <c r="I14" s="22"/>
      <c r="J14" s="21"/>
      <c r="K14" s="22"/>
      <c r="L14" s="21"/>
      <c r="M14" s="21"/>
      <c r="N14" s="21"/>
    </row>
    <row r="15" spans="1:15" s="14" customFormat="1" ht="23.7" customHeight="1">
      <c r="A15" s="11" t="s">
        <v>154</v>
      </c>
      <c r="B15" s="18">
        <v>5.0999999999999996</v>
      </c>
      <c r="D15" s="21">
        <v>0</v>
      </c>
      <c r="E15" s="22"/>
      <c r="F15" s="21">
        <v>0</v>
      </c>
      <c r="G15" s="22"/>
      <c r="H15" s="21">
        <v>-1533</v>
      </c>
      <c r="I15" s="22"/>
      <c r="J15" s="21">
        <v>0</v>
      </c>
      <c r="K15" s="22"/>
      <c r="L15" s="21">
        <v>1533</v>
      </c>
      <c r="M15" s="21"/>
      <c r="N15" s="21">
        <f>SUM(D15:L15)</f>
        <v>0</v>
      </c>
    </row>
    <row r="16" spans="1:15" s="14" customFormat="1" ht="23.7" customHeight="1">
      <c r="A16" s="11" t="s">
        <v>161</v>
      </c>
      <c r="D16" s="72">
        <v>0</v>
      </c>
      <c r="E16" s="36"/>
      <c r="F16" s="72">
        <v>0</v>
      </c>
      <c r="G16" s="36"/>
      <c r="H16" s="72">
        <v>0</v>
      </c>
      <c r="I16" s="42"/>
      <c r="J16" s="72">
        <v>0</v>
      </c>
      <c r="K16" s="42"/>
      <c r="L16" s="72">
        <v>330601</v>
      </c>
      <c r="M16" s="21"/>
      <c r="N16" s="72">
        <f t="shared" si="0"/>
        <v>330601</v>
      </c>
    </row>
    <row r="17" spans="1:15" s="14" customFormat="1" ht="23.7" customHeight="1">
      <c r="A17" s="11" t="s">
        <v>180</v>
      </c>
      <c r="D17" s="73">
        <v>0</v>
      </c>
      <c r="E17" s="36"/>
      <c r="F17" s="73">
        <v>0</v>
      </c>
      <c r="G17" s="36"/>
      <c r="H17" s="73">
        <v>-263388</v>
      </c>
      <c r="I17" s="42"/>
      <c r="J17" s="73">
        <v>0</v>
      </c>
      <c r="K17" s="42"/>
      <c r="L17" s="73">
        <v>-6137</v>
      </c>
      <c r="M17" s="21"/>
      <c r="N17" s="73">
        <f t="shared" si="0"/>
        <v>-269525</v>
      </c>
    </row>
    <row r="18" spans="1:15" s="14" customFormat="1" ht="23.7" customHeight="1">
      <c r="A18" s="11" t="s">
        <v>155</v>
      </c>
      <c r="D18" s="21">
        <f>D17+D16</f>
        <v>0</v>
      </c>
      <c r="E18" s="22"/>
      <c r="F18" s="21">
        <f>F17+F16</f>
        <v>0</v>
      </c>
      <c r="G18" s="22"/>
      <c r="H18" s="21">
        <f>H17+H16</f>
        <v>-263388</v>
      </c>
      <c r="I18" s="22"/>
      <c r="J18" s="21">
        <f>J17+J16</f>
        <v>0</v>
      </c>
      <c r="K18" s="22"/>
      <c r="L18" s="21">
        <f>L17+L16</f>
        <v>324464</v>
      </c>
      <c r="M18" s="21"/>
      <c r="N18" s="21">
        <f>N17+N16</f>
        <v>61076</v>
      </c>
    </row>
    <row r="19" spans="1:15" s="14" customFormat="1" ht="23.7" customHeight="1" thickBot="1">
      <c r="A19" s="40" t="s">
        <v>172</v>
      </c>
      <c r="D19" s="47">
        <f>SUM(D13:D15,D18)</f>
        <v>20000000</v>
      </c>
      <c r="E19" s="22"/>
      <c r="F19" s="47">
        <f>SUM(F13:F15,F18)</f>
        <v>10598915</v>
      </c>
      <c r="G19" s="22"/>
      <c r="H19" s="47">
        <f>SUM(H13:H15,H18)</f>
        <v>-1722333</v>
      </c>
      <c r="I19" s="22"/>
      <c r="J19" s="47">
        <f>SUM(J13:J15,J18)</f>
        <v>924300</v>
      </c>
      <c r="K19" s="22"/>
      <c r="L19" s="47">
        <f>SUM(L13:L15,L18)</f>
        <v>5359233</v>
      </c>
      <c r="M19" s="21"/>
      <c r="N19" s="47">
        <f>SUM(N13:N15,N18)</f>
        <v>35160115</v>
      </c>
    </row>
    <row r="20" spans="1:15" s="14" customFormat="1" ht="24.6" customHeight="1" thickTop="1">
      <c r="D20" s="68"/>
      <c r="E20" s="69"/>
      <c r="F20" s="68"/>
      <c r="G20" s="69"/>
      <c r="H20" s="68"/>
      <c r="I20" s="69"/>
      <c r="J20" s="68"/>
      <c r="K20" s="69"/>
      <c r="L20" s="68"/>
      <c r="M20" s="68"/>
      <c r="N20" s="68"/>
    </row>
    <row r="21" spans="1:15" s="14" customFormat="1" ht="23.7" customHeight="1">
      <c r="A21" s="40" t="s">
        <v>173</v>
      </c>
      <c r="D21" s="21">
        <v>20000000</v>
      </c>
      <c r="E21" s="22"/>
      <c r="F21" s="21">
        <v>10598915</v>
      </c>
      <c r="G21" s="22"/>
      <c r="H21" s="21">
        <v>-2287852</v>
      </c>
      <c r="I21" s="22"/>
      <c r="J21" s="21">
        <v>979000</v>
      </c>
      <c r="K21" s="22"/>
      <c r="L21" s="21">
        <v>6039690</v>
      </c>
      <c r="M21" s="21"/>
      <c r="N21" s="21">
        <f>SUM(D21:L21)</f>
        <v>35329753</v>
      </c>
    </row>
    <row r="22" spans="1:15" s="14" customFormat="1" ht="23.7" customHeight="1">
      <c r="A22" s="11" t="s">
        <v>161</v>
      </c>
      <c r="D22" s="72">
        <v>0</v>
      </c>
      <c r="E22" s="36"/>
      <c r="F22" s="72">
        <v>0</v>
      </c>
      <c r="G22" s="36"/>
      <c r="H22" s="72">
        <v>0</v>
      </c>
      <c r="I22" s="42"/>
      <c r="J22" s="72">
        <v>0</v>
      </c>
      <c r="K22" s="42"/>
      <c r="L22" s="72">
        <f>+PL!E33</f>
        <v>526483</v>
      </c>
      <c r="M22" s="21"/>
      <c r="N22" s="72">
        <f>SUM(D22:L22)</f>
        <v>526483</v>
      </c>
    </row>
    <row r="23" spans="1:15" s="14" customFormat="1" ht="23.7" customHeight="1">
      <c r="A23" s="11" t="s">
        <v>180</v>
      </c>
      <c r="D23" s="73">
        <v>0</v>
      </c>
      <c r="E23" s="36"/>
      <c r="F23" s="73">
        <v>0</v>
      </c>
      <c r="G23" s="36"/>
      <c r="H23" s="73">
        <f>+PL!E57-L23</f>
        <v>-101015</v>
      </c>
      <c r="I23" s="42"/>
      <c r="J23" s="73">
        <v>0</v>
      </c>
      <c r="K23" s="42"/>
      <c r="L23" s="73">
        <v>0</v>
      </c>
      <c r="M23" s="21"/>
      <c r="N23" s="73">
        <f>SUM(D23:L23)</f>
        <v>-101015</v>
      </c>
    </row>
    <row r="24" spans="1:15" s="14" customFormat="1" ht="23.7" customHeight="1">
      <c r="A24" s="11" t="s">
        <v>155</v>
      </c>
      <c r="D24" s="21">
        <f>D23+D22</f>
        <v>0</v>
      </c>
      <c r="E24" s="22"/>
      <c r="F24" s="21">
        <f>F23+F22</f>
        <v>0</v>
      </c>
      <c r="G24" s="22"/>
      <c r="H24" s="21">
        <f>H23+H22</f>
        <v>-101015</v>
      </c>
      <c r="I24" s="22"/>
      <c r="J24" s="21">
        <f>J23+J22</f>
        <v>0</v>
      </c>
      <c r="K24" s="22"/>
      <c r="L24" s="21">
        <f>L23+L22</f>
        <v>526483</v>
      </c>
      <c r="M24" s="21"/>
      <c r="N24" s="21">
        <f>N23+N22</f>
        <v>425468</v>
      </c>
    </row>
    <row r="25" spans="1:15" s="14" customFormat="1" ht="23.7" customHeight="1" thickBot="1">
      <c r="A25" s="40" t="s">
        <v>167</v>
      </c>
      <c r="D25" s="47">
        <f>SUM(D21:D21,D24)</f>
        <v>20000000</v>
      </c>
      <c r="E25" s="22"/>
      <c r="F25" s="47">
        <f>SUM(F21:F21,F24)</f>
        <v>10598915</v>
      </c>
      <c r="G25" s="22"/>
      <c r="H25" s="47">
        <f>SUM(H21:H21,H24)</f>
        <v>-2388867</v>
      </c>
      <c r="I25" s="22"/>
      <c r="J25" s="47">
        <f>SUM(J21:J21,J24)</f>
        <v>979000</v>
      </c>
      <c r="K25" s="22"/>
      <c r="L25" s="47">
        <f>SUM(L21:L21,L24)</f>
        <v>6566173</v>
      </c>
      <c r="M25" s="22"/>
      <c r="N25" s="47">
        <f>SUM(N21:N21,N24)</f>
        <v>35755221</v>
      </c>
    </row>
    <row r="26" spans="1:15" s="14" customFormat="1" ht="24" thickTop="1">
      <c r="A26" s="40"/>
      <c r="D26" s="68">
        <f>D25-BS!E51</f>
        <v>0</v>
      </c>
      <c r="E26" s="69"/>
      <c r="F26" s="68">
        <f>F25-BS!E52</f>
        <v>0</v>
      </c>
      <c r="G26" s="69"/>
      <c r="H26" s="68">
        <f>H25-BS!E53</f>
        <v>0</v>
      </c>
      <c r="I26" s="69"/>
      <c r="J26" s="68">
        <f>J25-BS!E55</f>
        <v>0</v>
      </c>
      <c r="K26" s="68"/>
      <c r="L26" s="68">
        <f>L25-BS!E56</f>
        <v>0</v>
      </c>
      <c r="M26" s="68"/>
      <c r="N26" s="68">
        <f>N25-BS!E57</f>
        <v>0</v>
      </c>
    </row>
    <row r="27" spans="1:15" ht="23.7" customHeight="1">
      <c r="A27" s="1" t="s">
        <v>4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9" spans="1:15" s="111" customFormat="1" ht="23.7" customHeight="1">
      <c r="D29" s="68">
        <f>D25-BS!E51</f>
        <v>0</v>
      </c>
      <c r="E29" s="68"/>
      <c r="F29" s="68">
        <f>F25-BS!E52</f>
        <v>0</v>
      </c>
      <c r="G29" s="68"/>
      <c r="H29" s="68">
        <f>H25-BS!E53</f>
        <v>0</v>
      </c>
      <c r="I29" s="68"/>
      <c r="J29" s="68">
        <f>J25-BS!E55</f>
        <v>0</v>
      </c>
      <c r="K29" s="68"/>
      <c r="L29" s="68">
        <f>L25-BS!E56</f>
        <v>0</v>
      </c>
      <c r="M29" s="68"/>
      <c r="N29" s="68">
        <f>N25-BS!E57</f>
        <v>0</v>
      </c>
    </row>
  </sheetData>
  <mergeCells count="1">
    <mergeCell ref="J9:L9"/>
  </mergeCells>
  <phoneticPr fontId="7" type="noConversion"/>
  <printOptions horizontalCentered="1"/>
  <pageMargins left="0.19685039370078741" right="0.19685039370078741" top="0.78740157480314965" bottom="0" header="0.19685039370078741" footer="0.19685039370078741"/>
  <pageSetup paperSize="9" scale="75" orientation="landscape" r:id="rId1"/>
  <headerFooter alignWithMargins="0"/>
  <ignoredErrors>
    <ignoredError sqref="D25:K25 E19:K19 M25:N25 M19:N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9"/>
  <sheetViews>
    <sheetView showGridLines="0" tabSelected="1" view="pageBreakPreview" topLeftCell="A61" zoomScale="55" zoomScaleNormal="100" zoomScaleSheetLayoutView="55" workbookViewId="0">
      <selection activeCell="J38" sqref="J38"/>
    </sheetView>
  </sheetViews>
  <sheetFormatPr defaultColWidth="10.88671875" defaultRowHeight="24" customHeight="1"/>
  <cols>
    <col min="1" max="1" width="45.109375" style="11" customWidth="1"/>
    <col min="2" max="2" width="20.88671875" style="11" customWidth="1"/>
    <col min="3" max="3" width="9" style="23" bestFit="1" customWidth="1"/>
    <col min="4" max="4" width="1.109375" style="23" customWidth="1"/>
    <col min="5" max="5" width="16.109375" style="12" customWidth="1"/>
    <col min="6" max="6" width="1" style="12" customWidth="1"/>
    <col min="7" max="7" width="16.109375" style="5" customWidth="1"/>
    <col min="8" max="8" width="1.44140625" style="11" customWidth="1"/>
    <col min="9" max="16384" width="10.88671875" style="11"/>
  </cols>
  <sheetData>
    <row r="1" spans="1:10" s="7" customFormat="1" ht="24" customHeight="1">
      <c r="B1" s="3"/>
      <c r="C1" s="3"/>
      <c r="D1" s="89"/>
      <c r="E1" s="12"/>
      <c r="F1" s="12"/>
      <c r="G1" s="110" t="s">
        <v>157</v>
      </c>
    </row>
    <row r="2" spans="1:10" s="7" customFormat="1" ht="24" customHeight="1">
      <c r="A2" s="2" t="s">
        <v>86</v>
      </c>
      <c r="B2" s="3"/>
      <c r="C2" s="3"/>
      <c r="D2" s="89"/>
      <c r="E2" s="12"/>
      <c r="F2" s="12"/>
      <c r="G2" s="110"/>
    </row>
    <row r="3" spans="1:10" ht="24" customHeight="1">
      <c r="A3" s="8" t="s">
        <v>8</v>
      </c>
      <c r="B3" s="3"/>
      <c r="C3" s="3"/>
      <c r="D3" s="89"/>
      <c r="E3" s="90"/>
      <c r="F3" s="91"/>
      <c r="G3" s="92"/>
    </row>
    <row r="4" spans="1:10" ht="24" customHeight="1">
      <c r="A4" s="8" t="s">
        <v>170</v>
      </c>
      <c r="B4" s="40"/>
      <c r="C4" s="40"/>
      <c r="D4" s="40"/>
      <c r="E4" s="40"/>
      <c r="F4" s="40"/>
      <c r="G4" s="40"/>
      <c r="H4" s="40"/>
    </row>
    <row r="5" spans="1:10" ht="24" customHeight="1">
      <c r="C5" s="11"/>
      <c r="D5" s="93"/>
      <c r="E5" s="23"/>
      <c r="G5" s="5" t="s">
        <v>38</v>
      </c>
    </row>
    <row r="6" spans="1:10" ht="24" customHeight="1">
      <c r="C6" s="11"/>
      <c r="D6" s="94"/>
      <c r="E6" s="54" t="s">
        <v>171</v>
      </c>
      <c r="F6" s="55"/>
      <c r="G6" s="54" t="s">
        <v>153</v>
      </c>
    </row>
    <row r="7" spans="1:10" ht="24" customHeight="1">
      <c r="A7" s="40" t="s">
        <v>9</v>
      </c>
      <c r="C7" s="11"/>
      <c r="D7" s="11"/>
      <c r="E7" s="82"/>
      <c r="F7" s="11"/>
      <c r="G7" s="82"/>
    </row>
    <row r="8" spans="1:10" ht="24" customHeight="1">
      <c r="A8" s="11" t="s">
        <v>132</v>
      </c>
      <c r="D8" s="81"/>
      <c r="E8" s="48">
        <f>+PL!E31</f>
        <v>645676</v>
      </c>
      <c r="F8" s="48"/>
      <c r="G8" s="48">
        <v>400106</v>
      </c>
      <c r="H8" s="82"/>
      <c r="J8" s="33"/>
    </row>
    <row r="9" spans="1:10" ht="24" customHeight="1">
      <c r="A9" s="1" t="s">
        <v>133</v>
      </c>
      <c r="C9" s="11"/>
      <c r="D9" s="81"/>
      <c r="E9" s="48"/>
      <c r="F9" s="48"/>
      <c r="G9" s="48"/>
      <c r="J9" s="33"/>
    </row>
    <row r="10" spans="1:10" ht="24" customHeight="1">
      <c r="A10" s="1" t="s">
        <v>65</v>
      </c>
      <c r="C10" s="11"/>
      <c r="D10" s="81"/>
      <c r="E10" s="48"/>
      <c r="F10" s="48"/>
      <c r="G10" s="48"/>
      <c r="J10" s="33"/>
    </row>
    <row r="11" spans="1:10" ht="24" customHeight="1">
      <c r="A11" s="29" t="s">
        <v>36</v>
      </c>
      <c r="C11" s="11"/>
      <c r="D11" s="81"/>
      <c r="E11" s="48">
        <v>108728</v>
      </c>
      <c r="F11" s="48"/>
      <c r="G11" s="48">
        <v>103116</v>
      </c>
      <c r="H11" s="82"/>
      <c r="J11" s="33"/>
    </row>
    <row r="12" spans="1:10" ht="24" customHeight="1">
      <c r="A12" s="29" t="s">
        <v>137</v>
      </c>
      <c r="C12" s="11"/>
      <c r="D12" s="81"/>
      <c r="E12" s="48">
        <v>472790</v>
      </c>
      <c r="F12" s="48"/>
      <c r="G12" s="48">
        <v>509268</v>
      </c>
      <c r="H12" s="82"/>
      <c r="J12" s="33"/>
    </row>
    <row r="13" spans="1:10" ht="24" customHeight="1">
      <c r="A13" s="29" t="s">
        <v>159</v>
      </c>
      <c r="C13" s="11"/>
      <c r="D13" s="81"/>
      <c r="E13" s="48">
        <v>10745</v>
      </c>
      <c r="F13" s="48"/>
      <c r="G13" s="48">
        <v>9995</v>
      </c>
      <c r="H13" s="82"/>
      <c r="J13" s="33"/>
    </row>
    <row r="14" spans="1:10" ht="24" customHeight="1">
      <c r="A14" s="29" t="s">
        <v>160</v>
      </c>
      <c r="C14" s="11"/>
      <c r="D14" s="81"/>
      <c r="E14" s="48">
        <v>211</v>
      </c>
      <c r="F14" s="48"/>
      <c r="G14" s="48">
        <v>333</v>
      </c>
      <c r="H14" s="82"/>
      <c r="J14" s="33"/>
    </row>
    <row r="15" spans="1:10" ht="24" customHeight="1">
      <c r="A15" s="112" t="s">
        <v>178</v>
      </c>
      <c r="B15" s="113"/>
      <c r="C15" s="11"/>
      <c r="D15" s="81"/>
      <c r="E15" s="48">
        <v>156610</v>
      </c>
      <c r="F15" s="48"/>
      <c r="G15" s="48">
        <v>27316</v>
      </c>
      <c r="H15" s="82"/>
      <c r="J15" s="33"/>
    </row>
    <row r="16" spans="1:10" ht="24" customHeight="1">
      <c r="A16" s="112" t="s">
        <v>179</v>
      </c>
      <c r="B16" s="113"/>
      <c r="C16" s="11"/>
      <c r="D16" s="81"/>
      <c r="E16" s="48">
        <v>-43</v>
      </c>
      <c r="F16" s="48"/>
      <c r="G16" s="48">
        <v>-863</v>
      </c>
      <c r="H16" s="82"/>
      <c r="J16" s="33"/>
    </row>
    <row r="17" spans="1:10" ht="24" customHeight="1">
      <c r="A17" s="112" t="s">
        <v>164</v>
      </c>
      <c r="B17" s="113"/>
      <c r="C17" s="11"/>
      <c r="D17" s="81"/>
      <c r="E17" s="48">
        <v>39</v>
      </c>
      <c r="F17" s="48"/>
      <c r="G17" s="48">
        <v>-202</v>
      </c>
      <c r="H17" s="82"/>
      <c r="J17" s="33"/>
    </row>
    <row r="18" spans="1:10" ht="24" customHeight="1">
      <c r="A18" s="29" t="s">
        <v>134</v>
      </c>
      <c r="C18" s="11"/>
      <c r="D18" s="81"/>
      <c r="E18" s="48">
        <v>-10856</v>
      </c>
      <c r="F18" s="48"/>
      <c r="G18" s="48">
        <v>0</v>
      </c>
      <c r="H18" s="82"/>
      <c r="J18" s="33"/>
    </row>
    <row r="19" spans="1:10" ht="24" customHeight="1">
      <c r="A19" s="1" t="s">
        <v>49</v>
      </c>
      <c r="C19" s="11"/>
      <c r="D19" s="49"/>
      <c r="E19" s="48">
        <v>-1730588</v>
      </c>
      <c r="F19" s="33"/>
      <c r="G19" s="80">
        <v>-1463281</v>
      </c>
      <c r="H19" s="82"/>
      <c r="J19" s="33"/>
    </row>
    <row r="20" spans="1:10" ht="24" customHeight="1">
      <c r="A20" s="1" t="s">
        <v>58</v>
      </c>
      <c r="C20" s="11"/>
      <c r="D20" s="81"/>
      <c r="E20" s="80">
        <v>-115676</v>
      </c>
      <c r="F20" s="48"/>
      <c r="G20" s="48">
        <v>-110299</v>
      </c>
      <c r="H20" s="82"/>
      <c r="J20" s="33"/>
    </row>
    <row r="21" spans="1:10" ht="24" customHeight="1">
      <c r="A21" s="1" t="s">
        <v>131</v>
      </c>
      <c r="C21" s="11"/>
      <c r="D21" s="49"/>
      <c r="E21" s="12">
        <v>2194128</v>
      </c>
      <c r="F21" s="33"/>
      <c r="G21" s="80">
        <v>1454053</v>
      </c>
      <c r="H21" s="82"/>
      <c r="J21" s="33"/>
    </row>
    <row r="22" spans="1:10" ht="24" customHeight="1">
      <c r="A22" s="1" t="s">
        <v>47</v>
      </c>
      <c r="C22" s="11"/>
      <c r="D22" s="49"/>
      <c r="E22" s="80">
        <v>-786931</v>
      </c>
      <c r="F22" s="33"/>
      <c r="G22" s="80">
        <v>-535891</v>
      </c>
      <c r="H22" s="82"/>
      <c r="J22" s="33"/>
    </row>
    <row r="23" spans="1:10" ht="24" customHeight="1">
      <c r="A23" s="1" t="s">
        <v>48</v>
      </c>
      <c r="C23" s="11"/>
      <c r="D23" s="49"/>
      <c r="E23" s="95">
        <v>-18522</v>
      </c>
      <c r="F23" s="33"/>
      <c r="G23" s="95">
        <v>-14708</v>
      </c>
      <c r="H23" s="82"/>
      <c r="J23" s="33"/>
    </row>
    <row r="24" spans="1:10" ht="24" customHeight="1">
      <c r="A24" s="16" t="s">
        <v>139</v>
      </c>
      <c r="C24" s="11"/>
      <c r="D24" s="81"/>
      <c r="E24" s="48">
        <f>SUM(E8:E23)</f>
        <v>926311</v>
      </c>
      <c r="F24" s="48"/>
      <c r="G24" s="48">
        <f>SUM(G8:G23)</f>
        <v>378943</v>
      </c>
      <c r="H24" s="82"/>
      <c r="J24" s="33"/>
    </row>
    <row r="25" spans="1:10" ht="24" customHeight="1">
      <c r="A25" s="1" t="s">
        <v>149</v>
      </c>
      <c r="C25" s="11"/>
      <c r="D25" s="81"/>
      <c r="E25" s="48"/>
      <c r="F25" s="48"/>
      <c r="G25" s="48"/>
      <c r="J25" s="33"/>
    </row>
    <row r="26" spans="1:10" ht="24" customHeight="1">
      <c r="A26" s="29" t="s">
        <v>12</v>
      </c>
      <c r="C26" s="11"/>
      <c r="D26" s="81"/>
      <c r="E26" s="48">
        <v>21868100</v>
      </c>
      <c r="F26" s="48"/>
      <c r="G26" s="48">
        <v>13607702</v>
      </c>
      <c r="H26" s="82"/>
      <c r="J26" s="33"/>
    </row>
    <row r="27" spans="1:10" ht="24" customHeight="1">
      <c r="A27" s="29" t="s">
        <v>50</v>
      </c>
      <c r="C27" s="11"/>
      <c r="D27" s="81"/>
      <c r="E27" s="48">
        <v>-3076192</v>
      </c>
      <c r="F27" s="48"/>
      <c r="G27" s="48">
        <v>-7117871</v>
      </c>
      <c r="H27" s="82"/>
      <c r="J27" s="33"/>
    </row>
    <row r="28" spans="1:10" ht="24" customHeight="1">
      <c r="A28" s="29" t="s">
        <v>70</v>
      </c>
      <c r="C28" s="11"/>
      <c r="D28" s="81"/>
      <c r="E28" s="48">
        <v>3556</v>
      </c>
      <c r="F28" s="48"/>
      <c r="G28" s="48">
        <v>-2583</v>
      </c>
      <c r="H28" s="82"/>
      <c r="J28" s="33"/>
    </row>
    <row r="29" spans="1:10" ht="24" customHeight="1">
      <c r="A29" s="29" t="s">
        <v>13</v>
      </c>
      <c r="C29" s="11"/>
      <c r="D29" s="81"/>
      <c r="E29" s="48">
        <v>130987</v>
      </c>
      <c r="F29" s="48"/>
      <c r="G29" s="48">
        <v>-35947</v>
      </c>
      <c r="H29" s="82"/>
      <c r="J29" s="33"/>
    </row>
    <row r="30" spans="1:10" ht="24" customHeight="1">
      <c r="A30" s="29" t="s">
        <v>35</v>
      </c>
      <c r="C30" s="11"/>
      <c r="D30" s="49"/>
      <c r="E30" s="80"/>
      <c r="F30" s="33"/>
      <c r="G30" s="80"/>
      <c r="J30" s="33"/>
    </row>
    <row r="31" spans="1:10" ht="24" customHeight="1">
      <c r="A31" s="29" t="s">
        <v>21</v>
      </c>
      <c r="C31" s="11"/>
      <c r="D31" s="49"/>
      <c r="E31" s="80">
        <v>-14254647</v>
      </c>
      <c r="F31" s="33"/>
      <c r="G31" s="80">
        <v>-5523365</v>
      </c>
      <c r="H31" s="82"/>
      <c r="J31" s="33"/>
    </row>
    <row r="32" spans="1:10" ht="24" customHeight="1">
      <c r="A32" s="29" t="s">
        <v>12</v>
      </c>
      <c r="C32" s="11"/>
      <c r="D32" s="49"/>
      <c r="E32" s="33">
        <v>-4096343</v>
      </c>
      <c r="F32" s="80"/>
      <c r="G32" s="33">
        <v>2342458</v>
      </c>
      <c r="H32" s="82"/>
      <c r="J32" s="33"/>
    </row>
    <row r="33" spans="1:10" ht="24" customHeight="1">
      <c r="A33" s="29" t="s">
        <v>14</v>
      </c>
      <c r="C33" s="11"/>
      <c r="D33" s="11"/>
      <c r="E33" s="80">
        <v>677454</v>
      </c>
      <c r="F33" s="48"/>
      <c r="G33" s="80">
        <v>406655</v>
      </c>
      <c r="H33" s="82"/>
      <c r="J33" s="33"/>
    </row>
    <row r="34" spans="1:10" ht="24" customHeight="1">
      <c r="A34" s="29" t="s">
        <v>77</v>
      </c>
      <c r="C34" s="11"/>
      <c r="D34" s="49"/>
      <c r="E34" s="48">
        <v>107</v>
      </c>
      <c r="F34" s="33"/>
      <c r="G34" s="48">
        <v>103</v>
      </c>
      <c r="H34" s="82"/>
      <c r="J34" s="33"/>
    </row>
    <row r="35" spans="1:10" ht="24" customHeight="1">
      <c r="A35" s="29" t="s">
        <v>78</v>
      </c>
      <c r="C35" s="11"/>
      <c r="D35" s="49"/>
      <c r="E35" s="33">
        <v>-187678</v>
      </c>
      <c r="F35" s="48"/>
      <c r="G35" s="33">
        <v>-66474</v>
      </c>
      <c r="H35" s="82"/>
      <c r="J35" s="33"/>
    </row>
    <row r="36" spans="1:10" ht="24" customHeight="1">
      <c r="A36" s="29" t="s">
        <v>81</v>
      </c>
      <c r="C36" s="11"/>
      <c r="D36" s="49"/>
      <c r="E36" s="48">
        <v>3529</v>
      </c>
      <c r="F36" s="48"/>
      <c r="G36" s="48">
        <v>-3756</v>
      </c>
      <c r="H36" s="82"/>
      <c r="J36" s="33"/>
    </row>
    <row r="37" spans="1:10" ht="24" customHeight="1">
      <c r="A37" s="29" t="s">
        <v>142</v>
      </c>
      <c r="C37" s="11"/>
      <c r="D37" s="49"/>
      <c r="E37" s="48">
        <v>17256</v>
      </c>
      <c r="F37" s="48"/>
      <c r="G37" s="48">
        <v>11127</v>
      </c>
      <c r="H37" s="82"/>
      <c r="J37" s="33"/>
    </row>
    <row r="38" spans="1:10" ht="24" customHeight="1">
      <c r="A38" s="1" t="s">
        <v>15</v>
      </c>
      <c r="C38" s="11"/>
      <c r="D38" s="49"/>
      <c r="E38" s="33">
        <v>-173451</v>
      </c>
      <c r="F38" s="80"/>
      <c r="G38" s="33">
        <v>-7466</v>
      </c>
      <c r="H38" s="82"/>
      <c r="J38" s="33"/>
    </row>
    <row r="39" spans="1:10" ht="24" customHeight="1">
      <c r="A39" s="114" t="s">
        <v>186</v>
      </c>
      <c r="C39" s="11"/>
      <c r="D39" s="49"/>
      <c r="E39" s="96">
        <f>SUM(E24:E38)</f>
        <v>1838989</v>
      </c>
      <c r="F39" s="33"/>
      <c r="G39" s="96">
        <f>SUM(G24:G38)</f>
        <v>3989526</v>
      </c>
      <c r="J39" s="33"/>
    </row>
    <row r="40" spans="1:10" ht="11.25" customHeight="1">
      <c r="A40" s="1"/>
      <c r="C40" s="11"/>
      <c r="D40" s="97"/>
      <c r="E40" s="23"/>
      <c r="G40" s="48"/>
      <c r="J40" s="33"/>
    </row>
    <row r="41" spans="1:10" ht="24" customHeight="1">
      <c r="A41" s="1" t="s">
        <v>4</v>
      </c>
      <c r="C41" s="11"/>
      <c r="D41" s="97"/>
      <c r="E41" s="98"/>
      <c r="F41" s="99"/>
      <c r="G41" s="98"/>
      <c r="J41" s="33"/>
    </row>
    <row r="42" spans="1:10" s="7" customFormat="1" ht="24" customHeight="1">
      <c r="B42" s="2"/>
      <c r="C42" s="2"/>
      <c r="D42" s="2"/>
      <c r="E42" s="2"/>
      <c r="F42" s="2"/>
      <c r="G42" s="49" t="s">
        <v>157</v>
      </c>
      <c r="J42" s="33"/>
    </row>
    <row r="43" spans="1:10" s="7" customFormat="1" ht="24" customHeight="1">
      <c r="A43" s="2" t="s">
        <v>86</v>
      </c>
      <c r="B43" s="2"/>
      <c r="C43" s="2"/>
      <c r="D43" s="2"/>
      <c r="E43" s="2"/>
      <c r="F43" s="2"/>
      <c r="G43" s="49"/>
      <c r="J43" s="33"/>
    </row>
    <row r="44" spans="1:10" ht="24" customHeight="1">
      <c r="A44" s="8" t="s">
        <v>88</v>
      </c>
      <c r="B44" s="8"/>
      <c r="C44" s="8"/>
      <c r="D44" s="100"/>
      <c r="E44" s="101"/>
      <c r="F44" s="102"/>
      <c r="G44" s="101"/>
      <c r="J44" s="33"/>
    </row>
    <row r="45" spans="1:10" ht="24" customHeight="1">
      <c r="A45" s="8" t="s">
        <v>170</v>
      </c>
      <c r="B45" s="40"/>
      <c r="C45" s="40"/>
      <c r="D45" s="40"/>
      <c r="E45" s="40"/>
      <c r="F45" s="40"/>
      <c r="G45" s="40"/>
      <c r="H45" s="40"/>
      <c r="J45" s="33"/>
    </row>
    <row r="46" spans="1:10" ht="24" customHeight="1">
      <c r="D46" s="93"/>
      <c r="E46" s="23"/>
      <c r="G46" s="5" t="s">
        <v>38</v>
      </c>
      <c r="J46" s="33"/>
    </row>
    <row r="47" spans="1:10" ht="24" customHeight="1">
      <c r="D47" s="94"/>
      <c r="E47" s="54" t="s">
        <v>171</v>
      </c>
      <c r="F47" s="55"/>
      <c r="G47" s="54" t="s">
        <v>153</v>
      </c>
      <c r="J47" s="33"/>
    </row>
    <row r="48" spans="1:10" ht="24" customHeight="1">
      <c r="A48" s="16" t="s">
        <v>10</v>
      </c>
      <c r="C48" s="11"/>
      <c r="D48" s="49"/>
      <c r="E48" s="80"/>
      <c r="F48" s="33"/>
      <c r="G48" s="80"/>
      <c r="J48" s="33"/>
    </row>
    <row r="49" spans="1:10" ht="24" customHeight="1">
      <c r="A49" s="1" t="s">
        <v>191</v>
      </c>
      <c r="C49" s="11"/>
      <c r="D49" s="49"/>
      <c r="E49" s="80">
        <v>4317</v>
      </c>
      <c r="F49" s="33"/>
      <c r="G49" s="80">
        <v>0</v>
      </c>
      <c r="J49" s="33"/>
    </row>
    <row r="50" spans="1:10" ht="24" customHeight="1">
      <c r="A50" s="1" t="s">
        <v>140</v>
      </c>
      <c r="C50" s="11"/>
      <c r="D50" s="49"/>
      <c r="E50" s="11"/>
      <c r="F50" s="11"/>
      <c r="G50" s="11"/>
      <c r="H50" s="83"/>
      <c r="J50" s="33"/>
    </row>
    <row r="51" spans="1:10" ht="24" customHeight="1">
      <c r="A51" s="1" t="s">
        <v>124</v>
      </c>
      <c r="C51" s="11"/>
      <c r="D51" s="49"/>
      <c r="E51" s="48">
        <v>1269867</v>
      </c>
      <c r="F51" s="48"/>
      <c r="G51" s="48">
        <v>3000000</v>
      </c>
      <c r="H51" s="83"/>
      <c r="J51" s="33"/>
    </row>
    <row r="52" spans="1:10" ht="24" customHeight="1">
      <c r="A52" s="1" t="s">
        <v>147</v>
      </c>
      <c r="C52" s="11"/>
      <c r="D52" s="49"/>
      <c r="E52" s="11"/>
      <c r="F52" s="11"/>
      <c r="G52" s="11"/>
      <c r="H52" s="83"/>
      <c r="J52" s="33"/>
    </row>
    <row r="53" spans="1:10" ht="24" customHeight="1">
      <c r="A53" s="1" t="s">
        <v>148</v>
      </c>
      <c r="C53" s="11"/>
      <c r="D53" s="49"/>
      <c r="E53" s="48">
        <v>50579</v>
      </c>
      <c r="F53" s="48"/>
      <c r="G53" s="48">
        <v>100235</v>
      </c>
      <c r="H53" s="83"/>
      <c r="J53" s="33"/>
    </row>
    <row r="54" spans="1:10" ht="24" customHeight="1">
      <c r="A54" s="1" t="s">
        <v>22</v>
      </c>
      <c r="C54" s="11"/>
      <c r="D54" s="49"/>
      <c r="E54" s="48">
        <v>101336</v>
      </c>
      <c r="F54" s="48"/>
      <c r="G54" s="48">
        <v>131931</v>
      </c>
      <c r="H54" s="83"/>
      <c r="J54" s="33"/>
    </row>
    <row r="55" spans="1:10" ht="24" customHeight="1">
      <c r="A55" s="1" t="s">
        <v>72</v>
      </c>
      <c r="C55" s="11"/>
      <c r="D55" s="49"/>
      <c r="E55" s="48">
        <v>115676</v>
      </c>
      <c r="F55" s="48"/>
      <c r="G55" s="48">
        <v>110299</v>
      </c>
      <c r="H55" s="83"/>
      <c r="J55" s="33"/>
    </row>
    <row r="56" spans="1:10" ht="24" customHeight="1">
      <c r="A56" s="1" t="s">
        <v>176</v>
      </c>
      <c r="C56" s="11"/>
      <c r="D56" s="49"/>
      <c r="E56" s="48">
        <v>-532900</v>
      </c>
      <c r="F56" s="48"/>
      <c r="G56" s="48">
        <v>0</v>
      </c>
      <c r="H56" s="83"/>
      <c r="J56" s="33"/>
    </row>
    <row r="57" spans="1:10" ht="24" customHeight="1">
      <c r="A57" s="1" t="s">
        <v>181</v>
      </c>
      <c r="C57" s="11"/>
      <c r="D57" s="49"/>
      <c r="E57" s="48"/>
      <c r="F57" s="48"/>
      <c r="G57" s="48"/>
      <c r="H57" s="83"/>
      <c r="J57" s="33"/>
    </row>
    <row r="58" spans="1:10" ht="24" customHeight="1">
      <c r="A58" s="1" t="s">
        <v>124</v>
      </c>
      <c r="C58" s="11"/>
      <c r="D58" s="49"/>
      <c r="E58" s="80">
        <v>-2818747</v>
      </c>
      <c r="F58" s="80"/>
      <c r="G58" s="80">
        <v>-7249410</v>
      </c>
      <c r="H58" s="83"/>
      <c r="J58" s="33"/>
    </row>
    <row r="59" spans="1:10" ht="24" customHeight="1">
      <c r="A59" s="11" t="s">
        <v>82</v>
      </c>
      <c r="C59" s="11"/>
      <c r="D59" s="49"/>
      <c r="E59" s="80">
        <v>160</v>
      </c>
      <c r="F59" s="80"/>
      <c r="G59" s="80">
        <v>900</v>
      </c>
      <c r="H59" s="83"/>
      <c r="J59" s="33"/>
    </row>
    <row r="60" spans="1:10" ht="24" customHeight="1">
      <c r="A60" s="1" t="s">
        <v>71</v>
      </c>
      <c r="C60" s="1"/>
      <c r="D60" s="49"/>
      <c r="E60" s="48">
        <v>-35845</v>
      </c>
      <c r="F60" s="48"/>
      <c r="G60" s="48">
        <v>-53497</v>
      </c>
      <c r="H60" s="82"/>
      <c r="J60" s="33"/>
    </row>
    <row r="61" spans="1:10" ht="24" customHeight="1">
      <c r="A61" s="1" t="s">
        <v>66</v>
      </c>
      <c r="B61" s="1"/>
      <c r="C61" s="1"/>
      <c r="D61" s="49"/>
      <c r="E61" s="48">
        <v>-10508</v>
      </c>
      <c r="F61" s="48"/>
      <c r="G61" s="48">
        <v>-30522</v>
      </c>
      <c r="H61" s="82"/>
      <c r="J61" s="33"/>
    </row>
    <row r="62" spans="1:10" ht="24" customHeight="1">
      <c r="A62" s="114" t="s">
        <v>187</v>
      </c>
      <c r="B62" s="1"/>
      <c r="C62" s="1"/>
      <c r="D62" s="49"/>
      <c r="E62" s="103">
        <f>SUM(E49:E61)</f>
        <v>-1856065</v>
      </c>
      <c r="F62" s="33"/>
      <c r="G62" s="103">
        <f>SUM(G49:G61)</f>
        <v>-3990064</v>
      </c>
      <c r="J62" s="33"/>
    </row>
    <row r="63" spans="1:10" ht="24" customHeight="1">
      <c r="A63" s="16" t="s">
        <v>83</v>
      </c>
      <c r="B63" s="1"/>
      <c r="C63" s="1"/>
      <c r="D63" s="49"/>
      <c r="E63" s="48"/>
      <c r="F63" s="33"/>
      <c r="G63" s="48"/>
      <c r="J63" s="33"/>
    </row>
    <row r="64" spans="1:10" ht="24" customHeight="1">
      <c r="A64" s="29" t="s">
        <v>143</v>
      </c>
      <c r="B64" s="1"/>
      <c r="C64" s="1"/>
      <c r="D64" s="49"/>
      <c r="E64" s="48">
        <v>-58405</v>
      </c>
      <c r="F64" s="33"/>
      <c r="G64" s="80">
        <v>-58324</v>
      </c>
      <c r="J64" s="33"/>
    </row>
    <row r="65" spans="1:10" ht="24" customHeight="1">
      <c r="A65" s="112" t="s">
        <v>144</v>
      </c>
      <c r="B65" s="1"/>
      <c r="C65" s="1"/>
      <c r="D65" s="49"/>
      <c r="E65" s="48">
        <v>0</v>
      </c>
      <c r="F65" s="33"/>
      <c r="G65" s="48">
        <v>-738</v>
      </c>
      <c r="J65" s="33"/>
    </row>
    <row r="66" spans="1:10" ht="24" customHeight="1">
      <c r="A66" s="114" t="s">
        <v>188</v>
      </c>
      <c r="B66" s="1"/>
      <c r="C66" s="1"/>
      <c r="D66" s="49"/>
      <c r="E66" s="103">
        <f>SUM(E64:E65)</f>
        <v>-58405</v>
      </c>
      <c r="F66" s="33"/>
      <c r="G66" s="103">
        <f>SUM(G64:G65)</f>
        <v>-59062</v>
      </c>
      <c r="J66" s="33"/>
    </row>
    <row r="67" spans="1:10" ht="24" customHeight="1">
      <c r="A67" s="115" t="s">
        <v>189</v>
      </c>
      <c r="C67" s="11"/>
      <c r="D67" s="49"/>
      <c r="E67" s="80">
        <f>SUM(E39,E62,E66)</f>
        <v>-75481</v>
      </c>
      <c r="F67" s="33"/>
      <c r="G67" s="80">
        <f>SUM(G39,G62,G66)</f>
        <v>-59600</v>
      </c>
      <c r="J67" s="33"/>
    </row>
    <row r="68" spans="1:10" ht="24" customHeight="1">
      <c r="A68" s="114" t="s">
        <v>53</v>
      </c>
      <c r="C68" s="11"/>
      <c r="D68" s="49"/>
      <c r="E68" s="95">
        <v>704935</v>
      </c>
      <c r="F68" s="33"/>
      <c r="G68" s="95">
        <v>717749</v>
      </c>
      <c r="J68" s="33"/>
    </row>
    <row r="69" spans="1:10" ht="24" customHeight="1" thickBot="1">
      <c r="A69" s="114" t="s">
        <v>175</v>
      </c>
      <c r="C69" s="11"/>
      <c r="D69" s="49"/>
      <c r="E69" s="104">
        <f>SUM(E67:E68)</f>
        <v>629454</v>
      </c>
      <c r="F69" s="33"/>
      <c r="G69" s="104">
        <f>SUM(G67:G68)</f>
        <v>658149</v>
      </c>
      <c r="J69" s="33"/>
    </row>
    <row r="70" spans="1:10" ht="24" customHeight="1" thickTop="1">
      <c r="A70" s="1"/>
      <c r="C70" s="11"/>
      <c r="D70" s="49"/>
      <c r="E70" s="105">
        <f>E69-BS!E9</f>
        <v>0</v>
      </c>
      <c r="F70" s="106"/>
      <c r="G70" s="105">
        <f>G69-658149</f>
        <v>0</v>
      </c>
      <c r="J70" s="33"/>
    </row>
    <row r="71" spans="1:10" ht="24" customHeight="1">
      <c r="A71" s="16" t="s">
        <v>11</v>
      </c>
      <c r="C71" s="11"/>
      <c r="D71" s="49"/>
      <c r="E71" s="33"/>
      <c r="F71" s="33"/>
      <c r="G71" s="11"/>
      <c r="J71" s="33"/>
    </row>
    <row r="72" spans="1:10" ht="24" customHeight="1">
      <c r="A72" s="29" t="s">
        <v>84</v>
      </c>
      <c r="C72" s="11"/>
      <c r="D72" s="49"/>
      <c r="E72" s="33"/>
      <c r="F72" s="33"/>
      <c r="G72" s="33"/>
      <c r="J72" s="33"/>
    </row>
    <row r="73" spans="1:10" ht="24" customHeight="1">
      <c r="A73" s="107" t="s">
        <v>135</v>
      </c>
      <c r="C73" s="11"/>
      <c r="D73" s="49"/>
      <c r="E73" s="33">
        <v>73908</v>
      </c>
      <c r="F73" s="33"/>
      <c r="G73" s="33">
        <v>24213</v>
      </c>
      <c r="J73" s="33"/>
    </row>
    <row r="74" spans="1:10" ht="23.7" customHeight="1">
      <c r="A74" s="107" t="s">
        <v>23</v>
      </c>
      <c r="C74" s="11"/>
      <c r="D74" s="49"/>
      <c r="E74" s="19">
        <v>12527</v>
      </c>
      <c r="F74" s="33"/>
      <c r="G74" s="19">
        <v>11574</v>
      </c>
      <c r="J74" s="33"/>
    </row>
    <row r="75" spans="1:10" ht="24" customHeight="1">
      <c r="A75" s="29" t="s">
        <v>163</v>
      </c>
      <c r="C75" s="11"/>
      <c r="D75" s="108"/>
      <c r="E75" s="19">
        <v>0</v>
      </c>
      <c r="F75" s="11"/>
      <c r="G75" s="48">
        <v>346091</v>
      </c>
    </row>
    <row r="76" spans="1:10" ht="24" customHeight="1">
      <c r="A76" s="29" t="s">
        <v>190</v>
      </c>
      <c r="C76" s="11"/>
      <c r="D76" s="108"/>
      <c r="E76" s="19">
        <v>7537722</v>
      </c>
      <c r="F76" s="11"/>
      <c r="G76" s="48">
        <v>0</v>
      </c>
    </row>
    <row r="77" spans="1:10" ht="24" customHeight="1">
      <c r="A77" s="29"/>
      <c r="C77" s="11"/>
      <c r="D77" s="108"/>
      <c r="E77" s="98"/>
      <c r="F77" s="11"/>
      <c r="G77" s="48"/>
    </row>
    <row r="78" spans="1:10" ht="24" customHeight="1">
      <c r="A78" s="1" t="s">
        <v>4</v>
      </c>
      <c r="C78" s="11"/>
      <c r="D78" s="93"/>
      <c r="E78" s="23"/>
      <c r="F78" s="11"/>
      <c r="G78" s="23"/>
    </row>
    <row r="79" spans="1:10" ht="24" customHeight="1">
      <c r="E79" s="26"/>
      <c r="F79" s="26"/>
    </row>
  </sheetData>
  <printOptions horizontalCentered="1" gridLinesSet="0"/>
  <pageMargins left="0.86614173228346458" right="0.55118110236220474" top="0.70866141732283472" bottom="0" header="0.19685039370078741" footer="0.19685039370078741"/>
  <pageSetup paperSize="9" scale="79" fitToHeight="2" orientation="portrait" r:id="rId1"/>
  <headerFooter alignWithMargins="0"/>
  <rowBreaks count="1" manualBreakCount="1">
    <brk id="4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18C6B0-3E1C-4B80-946A-1D4BD4311804}">
  <ds:schemaRefs>
    <ds:schemaRef ds:uri="http://purl.org/dc/terms/"/>
    <ds:schemaRef ds:uri="http://schemas.openxmlformats.org/package/2006/metadata/core-properties"/>
    <ds:schemaRef ds:uri="45cbc027-4fdb-4325-ba4c-14e20f088a7f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fd550b8b-0dd7-4de3-a8e6-af527f15a8ac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Wanpen Thammapapan</cp:lastModifiedBy>
  <cp:lastPrinted>2023-05-10T03:07:25Z</cp:lastPrinted>
  <dcterms:created xsi:type="dcterms:W3CDTF">1999-05-15T03:54:17Z</dcterms:created>
  <dcterms:modified xsi:type="dcterms:W3CDTF">2023-05-12T07:58:22Z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