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backupFile="1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D2E7E538-5B40-44A6-8085-3C0CDA213145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BS" sheetId="1" r:id="rId1"/>
    <sheet name="PL" sheetId="28" r:id="rId2"/>
    <sheet name="CE" sheetId="30" r:id="rId3"/>
    <sheet name="CF" sheetId="31" r:id="rId4"/>
  </sheets>
  <definedNames>
    <definedName name="_xlnm._FilterDatabase" localSheetId="2" hidden="1">CE!#REF!</definedName>
    <definedName name="_xlnm._FilterDatabase" localSheetId="3" hidden="1">CF!#REF!</definedName>
    <definedName name="_xlnm.Print_Area" localSheetId="0">BS!$A$1:$G$56</definedName>
    <definedName name="_xlnm.Print_Area" localSheetId="2">CE!$A$1:$S$34</definedName>
    <definedName name="_xlnm.Print_Area" localSheetId="3">CF!$A$1:$G$80</definedName>
    <definedName name="_xlnm.Print_Area" localSheetId="1">PL!$A$1:$G$128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5" i="31" l="1"/>
  <c r="E57" i="1"/>
  <c r="G57" i="1"/>
  <c r="E72" i="31"/>
  <c r="P33" i="30"/>
  <c r="D33" i="30"/>
  <c r="F33" i="30"/>
  <c r="L33" i="30"/>
  <c r="R30" i="30" l="1"/>
  <c r="G65" i="31" l="1"/>
  <c r="G69" i="31"/>
  <c r="E69" i="31"/>
  <c r="R13" i="30"/>
  <c r="R23" i="30"/>
  <c r="L16" i="30"/>
  <c r="P30" i="30"/>
  <c r="L30" i="30"/>
  <c r="N28" i="30"/>
  <c r="N32" i="30" s="1"/>
  <c r="N33" i="30" s="1"/>
  <c r="J28" i="30"/>
  <c r="J32" i="30" s="1"/>
  <c r="H28" i="30"/>
  <c r="H32" i="30" s="1"/>
  <c r="F28" i="30"/>
  <c r="F32" i="30" s="1"/>
  <c r="D28" i="30"/>
  <c r="D32" i="30" s="1"/>
  <c r="L27" i="30"/>
  <c r="R27" i="30" s="1"/>
  <c r="P28" i="30"/>
  <c r="P32" i="30" s="1"/>
  <c r="L26" i="30"/>
  <c r="R26" i="30" s="1"/>
  <c r="N20" i="30"/>
  <c r="N18" i="30"/>
  <c r="F18" i="30"/>
  <c r="F20" i="30" s="1"/>
  <c r="D18" i="30"/>
  <c r="D20" i="30" s="1"/>
  <c r="E93" i="28"/>
  <c r="E77" i="28"/>
  <c r="E74" i="28"/>
  <c r="E83" i="28" s="1"/>
  <c r="E95" i="28" l="1"/>
  <c r="E97" i="28" s="1"/>
  <c r="E25" i="31"/>
  <c r="E42" i="31" s="1"/>
  <c r="E71" i="31" s="1"/>
  <c r="E73" i="31" s="1"/>
  <c r="E74" i="31" s="1"/>
  <c r="R28" i="30"/>
  <c r="R32" i="30" s="1"/>
  <c r="R33" i="30" s="1"/>
  <c r="L28" i="30"/>
  <c r="L32" i="30"/>
  <c r="G121" i="28" l="1"/>
  <c r="G114" i="28"/>
  <c r="G93" i="28"/>
  <c r="G77" i="28"/>
  <c r="G74" i="28"/>
  <c r="G56" i="28"/>
  <c r="G49" i="28"/>
  <c r="G29" i="28"/>
  <c r="G13" i="28"/>
  <c r="G10" i="28"/>
  <c r="G55" i="1"/>
  <c r="E55" i="1"/>
  <c r="G41" i="1"/>
  <c r="E41" i="1"/>
  <c r="G19" i="1"/>
  <c r="E19" i="1"/>
  <c r="H17" i="30" l="1"/>
  <c r="J17" i="30"/>
  <c r="J18" i="30" s="1"/>
  <c r="J20" i="30" s="1"/>
  <c r="G56" i="1"/>
  <c r="H18" i="30"/>
  <c r="H20" i="30" s="1"/>
  <c r="G83" i="28"/>
  <c r="E56" i="1"/>
  <c r="G19" i="28"/>
  <c r="G122" i="28"/>
  <c r="G57" i="28"/>
  <c r="L17" i="30" l="1"/>
  <c r="G95" i="28"/>
  <c r="G31" i="28"/>
  <c r="G25" i="31"/>
  <c r="G42" i="31" s="1"/>
  <c r="G71" i="31" s="1"/>
  <c r="G73" i="31" s="1"/>
  <c r="G97" i="28"/>
  <c r="R17" i="30"/>
  <c r="L18" i="30"/>
  <c r="L20" i="30" s="1"/>
  <c r="P16" i="30" l="1"/>
  <c r="P18" i="30" s="1"/>
  <c r="P20" i="30" s="1"/>
  <c r="G33" i="28"/>
  <c r="G123" i="28"/>
  <c r="R16" i="30"/>
  <c r="R18" i="30" s="1"/>
  <c r="R20" i="30" s="1"/>
  <c r="E121" i="28"/>
  <c r="E114" i="28"/>
  <c r="G58" i="28" l="1"/>
  <c r="E122" i="28"/>
  <c r="E123" i="28" s="1"/>
  <c r="E56" i="28" l="1"/>
  <c r="E49" i="28"/>
  <c r="E29" i="28"/>
  <c r="E13" i="28"/>
  <c r="E10" i="28"/>
  <c r="E19" i="28" l="1"/>
  <c r="E57" i="28"/>
  <c r="E31" i="28" l="1"/>
  <c r="E33" i="28" s="1"/>
  <c r="E58" i="28" l="1"/>
</calcChain>
</file>

<file path=xl/sharedStrings.xml><?xml version="1.0" encoding="utf-8"?>
<sst xmlns="http://schemas.openxmlformats.org/spreadsheetml/2006/main" count="289" uniqueCount="186">
  <si>
    <t>หมายเหตุ</t>
  </si>
  <si>
    <t>และชำระแล้ว</t>
  </si>
  <si>
    <t>ยังไม่ได้จัดสรร</t>
  </si>
  <si>
    <t>ค่าใช้จ่ายดอกเบี้ย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</si>
  <si>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</si>
  <si>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</si>
  <si>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</si>
  <si>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ค่าใช้จ่ายเกี่ยวกับพนักงาน</t>
  </si>
  <si>
    <t>ค่าภาษีอากร</t>
  </si>
  <si>
    <t>ค่าตอบแทนกรรมการ</t>
  </si>
  <si>
    <t>เงินรับฝาก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</si>
  <si>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</si>
  <si>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</si>
  <si>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</si>
  <si>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</si>
  <si>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</si>
  <si>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</si>
  <si>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</si>
  <si>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</si>
  <si>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</si>
  <si>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</si>
  <si>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กำไรสะสม 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</si>
  <si>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</si>
  <si>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</si>
  <si>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</si>
  <si>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</si>
  <si>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</si>
  <si>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>รวมส่วนของเจ้าของ</t>
  </si>
  <si>
    <t>รายการระหว่างธนาคารและตลาดเงิน</t>
  </si>
  <si>
    <t>ดอกเบี้ยค้างรับจากเงินลงทุน</t>
  </si>
  <si>
    <t>ค่าใช้จ่ายส่งเสริมการขายและโฆษณา</t>
  </si>
  <si>
    <t>ค่าตัดจำหน่ายสินทรัพย์ไม่มีตัวตน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</si>
  <si>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</si>
  <si>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</si>
  <si>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</si>
  <si>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>รายได้เงินปันผล</t>
  </si>
  <si>
    <t>รายได้รับล่วงหน้า</t>
  </si>
  <si>
    <t>ประมาณการหนี้สิน</t>
  </si>
  <si>
    <t xml:space="preserve">องค์ประกอบอื่นของส่วนของเจ้าของ </t>
  </si>
  <si>
    <t xml:space="preserve">สินทรัพย์ภาษีเงินได้รอตัดบัญชี </t>
  </si>
  <si>
    <t>เงินสดรับจากการจำหน่ายอุปกรณ์</t>
  </si>
  <si>
    <t>กระแสเงินสดจากกิจกรรมจัดหาเงิน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</si>
  <si>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</si>
  <si>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</si>
  <si>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>ส่วนเกินมูลค่าหุ้นสามัญ</t>
  </si>
  <si>
    <t>ค่าบริการด้านงานสนับสนุน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</si>
  <si>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</si>
  <si>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</si>
  <si>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</si>
  <si>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</si>
  <si>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</si>
  <si>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</si>
  <si>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</si>
  <si>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</si>
  <si>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</si>
  <si>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ค่าใช้จ่ายในการดำเนินงานอื่น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</si>
  <si>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</si>
  <si>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</si>
  <si>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</si>
  <si>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>ทุนสำรองตามกฎหมาย</t>
  </si>
  <si>
    <t>ทุนที่ออก</t>
  </si>
  <si>
    <t>รวมรายได้จากการดำเนินงาน</t>
  </si>
  <si>
    <t>หนี้สินอนุพันธ์</t>
  </si>
  <si>
    <t>ผลขาดทุนด้านเครดิตที่คาดว่าจะเกิดขึ้น</t>
  </si>
  <si>
    <t>กำไรจากการดำเนินงานก่อนการเปลี่ยนแปลงในสินทรัพย์และหนี้สินดำเนินงาน</t>
  </si>
  <si>
    <t>เงินสดจ่ายชำระหนี้สินตามสัญญาเช่า</t>
  </si>
  <si>
    <t>ขาดทุนจากการวัดมูลค่าเงินลงทุนในตราสารหนี้ด้วยมูลค่ายุติธรรม</t>
  </si>
  <si>
    <t>เงินสดสุทธิใช้ไปในกิจกรรมจัดหาเงิน</t>
  </si>
  <si>
    <t>2566</t>
  </si>
  <si>
    <t>ยอดคงเหลือ ณ วันที่ 1 มกราคม 2566</t>
  </si>
  <si>
    <t>ยอดคงเหลือ ณ วันที่ 30 มิถุนายน 2566</t>
  </si>
  <si>
    <t>(พันบาท)</t>
  </si>
  <si>
    <t>สำหรับงวดสามเดือนสิ้นสุด</t>
  </si>
  <si>
    <t xml:space="preserve">วันที่ 30 มิถุนายน  </t>
  </si>
  <si>
    <t>สำหรับงวดหกเดือนสิ้นสุด</t>
  </si>
  <si>
    <t>สำหรับงวดหกเดือนสิ้นสุดวันที่ 30 มิถุนายน 2566</t>
  </si>
  <si>
    <t>สำหรับงวดหกเดือนสิ้นสุดวันที่ 30 มิถุนายน 2567</t>
  </si>
  <si>
    <t>วันที่ 30 มิถุนายน</t>
  </si>
  <si>
    <t>งบฐานะการเงิน</t>
  </si>
  <si>
    <t>2567</t>
  </si>
  <si>
    <t>30 มิถุนายน</t>
  </si>
  <si>
    <t>31 ธันวาคม</t>
  </si>
  <si>
    <t>หนี้สิน</t>
  </si>
  <si>
    <t>ตราสารหนี้ที่ออกและเงินกู้ยืม</t>
  </si>
  <si>
    <t>หนี้สินตามสัญญาเช่า</t>
  </si>
  <si>
    <t>ทุนที่ออกและชำระแล้ว</t>
  </si>
  <si>
    <t>ทุนจดทะเบียน</t>
  </si>
  <si>
    <t>หุ้นสามัญ 2,000,000,000 หุ้น มูลค่าหุ้นละ 10 บาท</t>
  </si>
  <si>
    <t>จัดสรรแล้ว</t>
  </si>
  <si>
    <t xml:space="preserve">ยังไม่ได้จัดสรร </t>
  </si>
  <si>
    <t>งบกำไรขาดทุนและกำไรขาดทุนเบ็ดเสร็จอื่น (ไม่ได้ตรวจสอบ)</t>
  </si>
  <si>
    <t>ค่าใช้จ่ายเกี่ยวกับอาคารและอุปกรณ์</t>
  </si>
  <si>
    <t>กำไรสุทธิ</t>
  </si>
  <si>
    <t>กำไรขาดทุนเบ็ดเสร็จอื่น</t>
  </si>
  <si>
    <t>รายการที่จัดประเภทรายการใหม่เข้าไปไว้ในกำไรหรือขาดทุนในภายหลัง</t>
  </si>
  <si>
    <t>ผ่านกำไรขาดทุนเบ็ดเสร็จอื่น</t>
  </si>
  <si>
    <t>ภาษีเงินได้เกี่ยวกับองค์ประกอบของกำไรขาดทุนเบ็ดเสร็จอื่นสำหรับ</t>
  </si>
  <si>
    <t>รายการที่ไม่จัดประเภทรายการใหม่เข้าไปไว้ในกำไรหรือขาดทุนในภายหลัง</t>
  </si>
  <si>
    <t>ขาดทุนจากเงินลงทุนในตราสารทุนที่กำหนดให้วัดมูลค่าด้วย</t>
  </si>
  <si>
    <t xml:space="preserve">มูลค่ายุติธรรมผ่านกำไรขาดทุนเบ็ดเสร็จอื่น </t>
  </si>
  <si>
    <t>รวมกำไรขาดทุนเบ็ดเสร็จอื่นสุทธิ</t>
  </si>
  <si>
    <t>กำไรขาดทุนเบ็ดเสร็จรวม</t>
  </si>
  <si>
    <t>กำไรต่อหุ้น</t>
  </si>
  <si>
    <r>
      <t xml:space="preserve">กำไรต่อหุ้นขั้นพื้นฐาน </t>
    </r>
    <r>
      <rPr>
        <i/>
        <sz val="16"/>
        <rFont val="Angsana New"/>
        <family val="1"/>
      </rPr>
      <t>(บาท)</t>
    </r>
  </si>
  <si>
    <t>งบกำไรขาดทุนและกำไรขาดทุนเบ็ดเสร็จอื่น</t>
  </si>
  <si>
    <t>อื่น ๆ</t>
  </si>
  <si>
    <t>องค์ประกอบอื่นของส่วนของเจ้าของ</t>
  </si>
  <si>
    <t>(ขาดทุน) กำไรจาก</t>
  </si>
  <si>
    <t>เงินลงทุนในตราสารทุน</t>
  </si>
  <si>
    <t>การวัดมูลค่าเงินลงทุน</t>
  </si>
  <si>
    <t>ที่กำหนดให้วัดมูลค่า</t>
  </si>
  <si>
    <t>ในตราสารหนี้ด้วยมูลค่า</t>
  </si>
  <si>
    <t>ด้วยมูลค่ายุติธรรม</t>
  </si>
  <si>
    <t>ยุติธรรมผ่านกำไรขาดทุน</t>
  </si>
  <si>
    <t>ผ่านกำไรขาดทุน</t>
  </si>
  <si>
    <t>รวมองค์ประกอบอื่น</t>
  </si>
  <si>
    <t>ทุนสำรอง</t>
  </si>
  <si>
    <t>รวมส่วนของ</t>
  </si>
  <si>
    <t>เบ็ดเสร็จอื่น</t>
  </si>
  <si>
    <t>ของส่วนของเจ้าของ</t>
  </si>
  <si>
    <t>ตามกฎหมาย</t>
  </si>
  <si>
    <t>เจ้าของ</t>
  </si>
  <si>
    <t>กำไรขาดทุนเบ็ดเสร็จสำหรับงวด</t>
  </si>
  <si>
    <t>รวมกำไรขาดทุนเบ็ดเสร็จสำหรับงวด</t>
  </si>
  <si>
    <t>ยอดคงเหลือ ณ วันที่ 1 มกราคม 2567</t>
  </si>
  <si>
    <t>โอนไปกำไรสะสม</t>
  </si>
  <si>
    <t>งบการเปลี่ยนแปลงส่วนของเจ้าของ</t>
  </si>
  <si>
    <t>รายการปรับกระทบกำไรจากการดำเนินงานก่อนภาษีเงินได้เป็น</t>
  </si>
  <si>
    <t xml:space="preserve">สินทรัพย์ดำเนินงานลดลง (เพิ่มขึ้น) </t>
  </si>
  <si>
    <t xml:space="preserve">หนี้สินดำเนินงาน (ลดลง) เพิ่มขึ้น </t>
  </si>
  <si>
    <t>เงินสดสุทธิ (ใช้ไปใน) ได้มาจากกิจกรรมดำเนินงาน</t>
  </si>
  <si>
    <t>เงินสดรับจากดอกเบี้ย</t>
  </si>
  <si>
    <t>เงินสดรับจากเงินปันผล</t>
  </si>
  <si>
    <t>เงินสดจ่ายในการซื้อเงินลงทุนในตราสารหนี้ที่วัดมูลค่าด้วยราคาทุนตัดจำหน่าย</t>
  </si>
  <si>
    <t>เงินสดรับจากการไถ่ถอนเงินลงทุนในตราสารหนี้ที่วัดมูลค่าด้วยราคาทุนตัดจำหน่าย</t>
  </si>
  <si>
    <t>เงินสดจ่ายในการซื้อเงินลงทุนในตราสารหนี้ที่วัดมูลค่าด้วยมูลค่ายุติธรรม</t>
  </si>
  <si>
    <t>เงินสดรับจากการจำหน่ายและไถ่ถอนเงินลงทุนในตราสารหนี้ที่วัดมูลค่าด้วยมูลค่ายุติธรรม</t>
  </si>
  <si>
    <t>เงินสดรับจากการจำหน่ายและรับคืนทุนจากเงินลงทุนในตราสารทุน</t>
  </si>
  <si>
    <t>เงินสดจ่ายในการซื้อสินทรัพย์ไม่มีตัวตน</t>
  </si>
  <si>
    <t>เงินสดสุทธิได้มาจาก (ใช้ไปใน) กิจกรรมลงทุน</t>
  </si>
  <si>
    <t>เงินสด ณ วันที่ 1 มกราคม</t>
  </si>
  <si>
    <t>ข้อมูลเพิ่มเติมเกี่ยวกับงบกระแสเงินสด</t>
  </si>
  <si>
    <t>รายการที่มิใช่เงินสด:</t>
  </si>
  <si>
    <t>ค่าเสื่อมราคาและค่าตัดจำหน่าย</t>
  </si>
  <si>
    <t xml:space="preserve">ผลขาดทุนด้านเครดิตที่คาดว่าจะเกิดขึ้น  </t>
  </si>
  <si>
    <t>ประมาณการหนี้สินสำหรับผลประโยชน์พนักงาน</t>
  </si>
  <si>
    <t>(กำไร) ขาดทุนจากเครื่องมือทางการเงินที่วัดมูลค่าด้วยมูลค่ายุติธรรมผ่านกำไรหรือขาดทุน</t>
  </si>
  <si>
    <t>เงินสดรับดอกเบี้ย</t>
  </si>
  <si>
    <t>เงินสดจ่ายดอกเบี้ย</t>
  </si>
  <si>
    <t>เงินสดจ่ายภาษีเงินได้</t>
  </si>
  <si>
    <t>เงินสดรับ (จ่าย) จากกิจกรรมดำเนินงาน</t>
  </si>
  <si>
    <t>เงินให้สินเชื่อแก่ลูกหนี้</t>
  </si>
  <si>
    <t>ทรัพย์สินรอการขาย</t>
  </si>
  <si>
    <t>สินทรัพย์อื่น</t>
  </si>
  <si>
    <t>ตราสารหนี้ที่ออกและเงินกู้ยืมระยะสั้น</t>
  </si>
  <si>
    <t xml:space="preserve">ค่าใช้จ่ายค้างจ่าย </t>
  </si>
  <si>
    <t>ที่กำหนดให้วัดมูลค่าด้วยมูลค่ายุติธรรมผ่านกำไรขาดทุนเบ็ดเสร็จอื่น</t>
  </si>
  <si>
    <t>เงินสด ณ วันที่ 30 มิถุนายน</t>
  </si>
  <si>
    <t>ทรัพย์สินรอการขายเพิ่มขึ้นจากการโอนสินทรัพย์เพื่อชำระหนี้</t>
  </si>
  <si>
    <t>ผ่านกำไรหรือขาดทุน</t>
  </si>
  <si>
    <t>ภาษีเงินได้ค้างจ่าย</t>
  </si>
  <si>
    <t>กำไรสุทธิจากเครื่องมือทางการเงินที่วัดมูลค่าด้วยมูลค่ายุติธรรม</t>
  </si>
  <si>
    <t>ขาดทุนสุทธิจากเงินลงทุน</t>
  </si>
  <si>
    <t>(ขาดทุน) กำไรสุทธิจากเงินลงทุน</t>
  </si>
  <si>
    <t>กำไร (ขาดทุน) จากการวัดมูลค่าเงินลงทุนในตราสารหนี้ด้วยมูลค่ายุติธรรม</t>
  </si>
  <si>
    <t>กำไร (ขาดทุน) จากเงินลงทุนในตราสารทุนที่กำหนดให้วัดมูลค่าด้วย</t>
  </si>
  <si>
    <t>ยอดคงเหลือ ณ วันที่ 30 มิถุนายน 2567</t>
  </si>
  <si>
    <t>เงินสดเพิ่มขึ้น (ลดลง) สุทธิ</t>
  </si>
  <si>
    <t xml:space="preserve">ขาดทุน (กำไร) จากการจำหน่ายเงินลงทุน </t>
  </si>
  <si>
    <t>ขาดทุน (กำไร) จากการเปลี่ยนแปลงสัญญาเช่า</t>
  </si>
  <si>
    <t>ขาดทุน (กำไร) จากการจำหน่าย/ตัดจำหน่ายส่วนปรับปรุงอาคารเช่าและอุปกรณ์</t>
  </si>
  <si>
    <t>ประมาณการหนี้สินอื่น</t>
  </si>
  <si>
    <t>เจ้าหนี้จากการซื้อทรัพย์สินโดยการก่อหนี้สินเพิ่มขึ้น</t>
  </si>
  <si>
    <t>9, 28</t>
  </si>
  <si>
    <t>11, 28</t>
  </si>
  <si>
    <t>12, 28</t>
  </si>
  <si>
    <t>18, 28</t>
  </si>
  <si>
    <t>19, 28</t>
  </si>
  <si>
    <t>20, 28</t>
  </si>
  <si>
    <t>21, 28</t>
  </si>
  <si>
    <t>28, 30</t>
  </si>
  <si>
    <t>23, 28</t>
  </si>
  <si>
    <t>28, 33</t>
  </si>
  <si>
    <t>28, 34</t>
  </si>
  <si>
    <t>ที่ดิน อาคารและอุปกรณ์สุทธิ</t>
  </si>
  <si>
    <t>เงินสดจ่ายในการซื้ออาคารและอุปกรณ์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</si>
</sst>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_(* #,##0_);_(* \(#,##0\);_(* &quot;-&quot;??_);_(@_)"/>
    <numFmt numFmtId="165" formatCode="0.0%"/>
    <numFmt numFmtId="166" formatCode="_(* #,##0_);_(* \(#,##0\);_(* &quot;-          &quot;??_);_(@_)"/>
    <numFmt numFmtId="167" formatCode="_(* #,##0.00_);_(* \(#,##0.00\);_(* &quot;-          &quot;??_);_(@_)"/>
    <numFmt numFmtId="168" formatCode="_(* #,##0.00_);_(* \(#,##0.00\);_(* &quot;-&quot;_);_(@_)"/>
    <numFmt numFmtId="169" formatCode="#,##0.000;\-#,##0.000"/>
  </numFmts>
  <fonts count="19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u/>
      <sz val="15"/>
      <name val="Angsana New"/>
      <family val="1"/>
    </font>
    <font>
      <i/>
      <u/>
      <sz val="15"/>
      <name val="Angsana New"/>
      <family val="1"/>
    </font>
    <font>
      <sz val="15"/>
      <color theme="0"/>
      <name val="Angsana New"/>
      <family val="1"/>
    </font>
    <font>
      <b/>
      <i/>
      <sz val="16"/>
      <name val="Angsana New"/>
      <family val="1"/>
    </font>
    <font>
      <b/>
      <i/>
      <sz val="15"/>
      <name val="Angsana New"/>
      <family val="1"/>
    </font>
    <font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10" fillId="0" borderId="0"/>
  </cellStyleXfs>
  <cellXfs count="166">
    <xf numFmtId="0" fontId="0" fillId="0" borderId="0" xfId="0"/>
    <xf numFmtId="38" fontId="7" fillId="0" borderId="0" xfId="0" applyNumberFormat="1" applyFont="1" applyAlignment="1">
      <alignment vertical="center"/>
    </xf>
    <xf numFmtId="38" fontId="8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166" fontId="7" fillId="0" borderId="0" xfId="1" applyNumberFormat="1" applyFont="1" applyFill="1" applyAlignment="1">
      <alignment horizontal="centerContinuous" vertical="center"/>
    </xf>
    <xf numFmtId="166" fontId="7" fillId="0" borderId="0" xfId="1" applyNumberFormat="1" applyFont="1" applyFill="1" applyAlignment="1">
      <alignment horizontal="right" vertical="center"/>
    </xf>
    <xf numFmtId="3" fontId="7" fillId="0" borderId="0" xfId="1" applyNumberFormat="1" applyFont="1" applyFill="1" applyAlignment="1">
      <alignment horizontal="centerContinuous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3" fontId="7" fillId="0" borderId="0" xfId="1" applyNumberFormat="1" applyFont="1" applyFill="1" applyAlignment="1">
      <alignment vertical="center"/>
    </xf>
    <xf numFmtId="38" fontId="8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41" fontId="7" fillId="0" borderId="0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Alignment="1">
      <alignment vertical="center"/>
    </xf>
    <xf numFmtId="38" fontId="7" fillId="0" borderId="0" xfId="0" applyNumberFormat="1" applyFont="1" applyAlignment="1">
      <alignment horizontal="left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7" fillId="0" borderId="0" xfId="0" applyNumberFormat="1" applyFont="1" applyAlignment="1">
      <alignment vertical="center"/>
    </xf>
    <xf numFmtId="39" fontId="7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166" fontId="8" fillId="0" borderId="0" xfId="1" applyNumberFormat="1" applyFont="1" applyFill="1" applyAlignment="1">
      <alignment horizontal="right" vertical="center"/>
    </xf>
    <xf numFmtId="39" fontId="7" fillId="0" borderId="0" xfId="1" applyNumberFormat="1" applyFont="1" applyFill="1" applyAlignment="1">
      <alignment horizontal="right" vertical="center"/>
    </xf>
    <xf numFmtId="39" fontId="7" fillId="0" borderId="0" xfId="1" applyNumberFormat="1" applyFont="1" applyFill="1" applyBorder="1" applyAlignment="1">
      <alignment horizontal="center" vertical="center"/>
    </xf>
    <xf numFmtId="41" fontId="7" fillId="0" borderId="3" xfId="1" applyNumberFormat="1" applyFont="1" applyFill="1" applyBorder="1" applyAlignment="1">
      <alignment horizontal="right" vertical="center"/>
    </xf>
    <xf numFmtId="3" fontId="7" fillId="0" borderId="0" xfId="1" applyNumberFormat="1" applyFont="1" applyFill="1" applyBorder="1" applyAlignment="1">
      <alignment vertical="center"/>
    </xf>
    <xf numFmtId="37" fontId="7" fillId="0" borderId="0" xfId="1" applyNumberFormat="1" applyFont="1" applyFill="1" applyBorder="1" applyAlignment="1">
      <alignment horizontal="right" vertical="center"/>
    </xf>
    <xf numFmtId="37" fontId="7" fillId="0" borderId="0" xfId="1" applyNumberFormat="1" applyFont="1" applyFill="1" applyBorder="1" applyAlignment="1">
      <alignment vertical="center"/>
    </xf>
    <xf numFmtId="41" fontId="7" fillId="0" borderId="0" xfId="1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center"/>
    </xf>
    <xf numFmtId="39" fontId="7" fillId="0" borderId="0" xfId="1" applyNumberFormat="1" applyFont="1" applyFill="1" applyBorder="1" applyAlignment="1">
      <alignment horizontal="right" vertical="center"/>
    </xf>
    <xf numFmtId="166" fontId="11" fillId="0" borderId="0" xfId="1" applyNumberFormat="1" applyFont="1" applyFill="1" applyAlignment="1">
      <alignment horizontal="centerContinuous" vertical="center"/>
    </xf>
    <xf numFmtId="166" fontId="10" fillId="0" borderId="0" xfId="1" applyNumberFormat="1" applyFont="1" applyFill="1" applyAlignment="1">
      <alignment horizontal="centerContinuous" vertical="center"/>
    </xf>
    <xf numFmtId="3" fontId="10" fillId="0" borderId="0" xfId="1" applyNumberFormat="1" applyFont="1" applyFill="1" applyAlignment="1">
      <alignment horizontal="centerContinuous" vertical="center"/>
    </xf>
    <xf numFmtId="166" fontId="10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6" fontId="10" fillId="0" borderId="0" xfId="1" applyNumberFormat="1" applyFont="1" applyFill="1" applyBorder="1" applyAlignment="1">
      <alignment horizontal="right" vertical="center"/>
    </xf>
    <xf numFmtId="166" fontId="10" fillId="0" borderId="0" xfId="1" quotePrefix="1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38" fontId="10" fillId="0" borderId="0" xfId="0" applyNumberFormat="1" applyFont="1" applyAlignment="1">
      <alignment vertical="center"/>
    </xf>
    <xf numFmtId="41" fontId="10" fillId="0" borderId="0" xfId="1" applyNumberFormat="1" applyFont="1" applyFill="1" applyAlignment="1">
      <alignment horizontal="right" vertical="center"/>
    </xf>
    <xf numFmtId="4" fontId="10" fillId="0" borderId="0" xfId="1" applyFont="1" applyFill="1" applyBorder="1" applyAlignment="1">
      <alignment horizontal="right" vertical="center"/>
    </xf>
    <xf numFmtId="41" fontId="10" fillId="0" borderId="0" xfId="0" applyNumberFormat="1" applyFont="1" applyAlignment="1">
      <alignment vertical="center"/>
    </xf>
    <xf numFmtId="168" fontId="10" fillId="0" borderId="0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 vertical="center"/>
    </xf>
    <xf numFmtId="166" fontId="11" fillId="0" borderId="0" xfId="1" applyNumberFormat="1" applyFont="1" applyFill="1" applyAlignment="1">
      <alignment vertical="center"/>
    </xf>
    <xf numFmtId="166" fontId="10" fillId="0" borderId="0" xfId="1" applyNumberFormat="1" applyFont="1" applyFill="1" applyAlignment="1">
      <alignment vertical="center"/>
    </xf>
    <xf numFmtId="166" fontId="11" fillId="0" borderId="0" xfId="1" applyNumberFormat="1" applyFont="1" applyFill="1" applyBorder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4" fontId="10" fillId="0" borderId="0" xfId="1" applyFont="1" applyFill="1" applyBorder="1" applyAlignment="1">
      <alignment vertical="center"/>
    </xf>
    <xf numFmtId="4" fontId="10" fillId="0" borderId="0" xfId="1" applyFont="1" applyFill="1" applyAlignment="1">
      <alignment horizontal="centerContinuous" vertical="center"/>
    </xf>
    <xf numFmtId="4" fontId="10" fillId="0" borderId="0" xfId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1" fontId="10" fillId="0" borderId="0" xfId="1" applyNumberFormat="1" applyFont="1" applyFill="1" applyBorder="1" applyAlignment="1">
      <alignment horizontal="center" vertical="center"/>
    </xf>
    <xf numFmtId="168" fontId="10" fillId="0" borderId="0" xfId="1" applyNumberFormat="1" applyFont="1" applyFill="1" applyAlignment="1">
      <alignment vertical="center"/>
    </xf>
    <xf numFmtId="168" fontId="10" fillId="0" borderId="0" xfId="1" applyNumberFormat="1" applyFont="1" applyFill="1" applyBorder="1" applyAlignment="1">
      <alignment vertical="center"/>
    </xf>
    <xf numFmtId="41" fontId="10" fillId="0" borderId="4" xfId="1" applyNumberFormat="1" applyFont="1" applyFill="1" applyBorder="1" applyAlignment="1">
      <alignment horizontal="right" vertical="center"/>
    </xf>
    <xf numFmtId="39" fontId="10" fillId="0" borderId="0" xfId="1" applyNumberFormat="1" applyFont="1" applyFill="1" applyBorder="1" applyAlignment="1">
      <alignment vertical="center"/>
    </xf>
    <xf numFmtId="3" fontId="10" fillId="0" borderId="0" xfId="1" applyNumberFormat="1" applyFont="1" applyFill="1" applyAlignment="1">
      <alignment vertical="center"/>
    </xf>
    <xf numFmtId="166" fontId="7" fillId="0" borderId="0" xfId="1" applyNumberFormat="1" applyFont="1" applyFill="1" applyBorder="1" applyAlignment="1">
      <alignment horizontal="centerContinuous" vertical="center"/>
    </xf>
    <xf numFmtId="41" fontId="7" fillId="0" borderId="7" xfId="1" applyNumberFormat="1" applyFont="1" applyFill="1" applyBorder="1" applyAlignment="1">
      <alignment horizontal="right"/>
    </xf>
    <xf numFmtId="41" fontId="7" fillId="0" borderId="3" xfId="1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centerContinuous" vertical="center"/>
    </xf>
    <xf numFmtId="49" fontId="7" fillId="0" borderId="0" xfId="0" quotePrefix="1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4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168" fontId="12" fillId="0" borderId="0" xfId="1" applyNumberFormat="1" applyFont="1" applyFill="1" applyBorder="1" applyAlignment="1">
      <alignment horizontal="right" vertical="center"/>
    </xf>
    <xf numFmtId="41" fontId="12" fillId="0" borderId="6" xfId="1" applyNumberFormat="1" applyFont="1" applyFill="1" applyBorder="1" applyAlignment="1">
      <alignment horizontal="right" vertical="center"/>
    </xf>
    <xf numFmtId="41" fontId="12" fillId="0" borderId="5" xfId="1" applyNumberFormat="1" applyFont="1" applyFill="1" applyBorder="1" applyAlignment="1">
      <alignment horizontal="right" vertical="center"/>
    </xf>
    <xf numFmtId="41" fontId="12" fillId="0" borderId="4" xfId="1" applyNumberFormat="1" applyFont="1" applyFill="1" applyBorder="1" applyAlignment="1">
      <alignment horizontal="right" vertical="center"/>
    </xf>
    <xf numFmtId="38" fontId="7" fillId="0" borderId="0" xfId="0" applyNumberFormat="1" applyFont="1" applyAlignment="1">
      <alignment horizontal="left" vertical="center" indent="1"/>
    </xf>
    <xf numFmtId="38" fontId="16" fillId="0" borderId="0" xfId="0" applyNumberFormat="1" applyFont="1" applyAlignment="1">
      <alignment vertical="center"/>
    </xf>
    <xf numFmtId="168" fontId="7" fillId="0" borderId="4" xfId="1" applyNumberFormat="1" applyFont="1" applyFill="1" applyBorder="1" applyAlignment="1">
      <alignment horizontal="right" vertical="center"/>
    </xf>
    <xf numFmtId="39" fontId="10" fillId="0" borderId="0" xfId="1" applyNumberFormat="1" applyFont="1" applyFill="1" applyBorder="1" applyAlignment="1">
      <alignment horizontal="right" vertical="center"/>
    </xf>
    <xf numFmtId="169" fontId="7" fillId="0" borderId="0" xfId="1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8" fillId="0" borderId="0" xfId="12" quotePrefix="1" applyFont="1"/>
    <xf numFmtId="0" fontId="18" fillId="0" borderId="0" xfId="0" applyFont="1" applyAlignment="1">
      <alignment vertical="center" wrapText="1"/>
    </xf>
    <xf numFmtId="15" fontId="18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37" fontId="10" fillId="0" borderId="0" xfId="0" applyNumberFormat="1" applyFont="1" applyAlignment="1">
      <alignment horizontal="right" vertical="center"/>
    </xf>
    <xf numFmtId="37" fontId="10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vertical="center"/>
    </xf>
    <xf numFmtId="37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1" fontId="12" fillId="0" borderId="0" xfId="1" applyNumberFormat="1" applyFont="1" applyFill="1" applyBorder="1" applyAlignment="1">
      <alignment horizontal="right" vertical="center"/>
    </xf>
    <xf numFmtId="41" fontId="10" fillId="0" borderId="3" xfId="1" applyNumberFormat="1" applyFont="1" applyFill="1" applyBorder="1" applyAlignment="1">
      <alignment horizontal="right" vertical="center"/>
    </xf>
    <xf numFmtId="41" fontId="12" fillId="0" borderId="7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vertical="center"/>
    </xf>
    <xf numFmtId="41" fontId="12" fillId="0" borderId="3" xfId="1" applyNumberFormat="1" applyFont="1" applyFill="1" applyBorder="1" applyAlignment="1">
      <alignment horizontal="right" vertical="center"/>
    </xf>
    <xf numFmtId="39" fontId="12" fillId="0" borderId="0" xfId="1" applyNumberFormat="1" applyFont="1" applyFill="1" applyBorder="1" applyAlignment="1">
      <alignment vertical="center"/>
    </xf>
    <xf numFmtId="37" fontId="12" fillId="0" borderId="0" xfId="0" applyNumberFormat="1" applyFont="1" applyAlignment="1">
      <alignment horizontal="center" vertical="center"/>
    </xf>
    <xf numFmtId="37" fontId="11" fillId="0" borderId="0" xfId="0" applyNumberFormat="1" applyFont="1" applyAlignment="1">
      <alignment vertical="center"/>
    </xf>
    <xf numFmtId="3" fontId="10" fillId="0" borderId="0" xfId="1" applyNumberFormat="1" applyFont="1" applyFill="1" applyAlignment="1">
      <alignment horizontal="right" vertical="center"/>
    </xf>
    <xf numFmtId="167" fontId="10" fillId="0" borderId="0" xfId="1" quotePrefix="1" applyNumberFormat="1" applyFont="1" applyFill="1" applyAlignment="1">
      <alignment horizontal="center" vertical="center"/>
    </xf>
    <xf numFmtId="3" fontId="13" fillId="0" borderId="0" xfId="1" applyNumberFormat="1" applyFont="1" applyFill="1" applyAlignment="1">
      <alignment vertical="center"/>
    </xf>
    <xf numFmtId="164" fontId="7" fillId="0" borderId="0" xfId="1" applyNumberFormat="1" applyFont="1" applyFill="1" applyAlignment="1">
      <alignment horizontal="center" vertical="center"/>
    </xf>
    <xf numFmtId="166" fontId="10" fillId="0" borderId="0" xfId="1" applyNumberFormat="1" applyFont="1" applyFill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41" fontId="15" fillId="0" borderId="0" xfId="0" applyNumberFormat="1" applyFont="1" applyAlignment="1">
      <alignment horizontal="right" vertical="center"/>
    </xf>
    <xf numFmtId="168" fontId="15" fillId="0" borderId="0" xfId="1" applyNumberFormat="1" applyFont="1" applyFill="1" applyBorder="1" applyAlignment="1">
      <alignment horizontal="right" vertical="center"/>
    </xf>
    <xf numFmtId="41" fontId="15" fillId="0" borderId="0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Continuous" vertical="center"/>
    </xf>
    <xf numFmtId="38" fontId="1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38" fontId="17" fillId="0" borderId="0" xfId="0" applyNumberFormat="1" applyFont="1" applyAlignment="1">
      <alignment vertical="center"/>
    </xf>
    <xf numFmtId="168" fontId="10" fillId="0" borderId="0" xfId="0" applyNumberFormat="1" applyFont="1" applyAlignment="1">
      <alignment vertical="center"/>
    </xf>
    <xf numFmtId="38" fontId="10" fillId="0" borderId="0" xfId="0" applyNumberFormat="1" applyFont="1" applyAlignment="1">
      <alignment horizontal="left" vertical="center" indent="1"/>
    </xf>
    <xf numFmtId="38" fontId="10" fillId="0" borderId="0" xfId="0" applyNumberFormat="1" applyFont="1" applyAlignment="1">
      <alignment horizontal="left" vertical="center" indent="2"/>
    </xf>
    <xf numFmtId="38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centerContinuous" vertical="center"/>
    </xf>
    <xf numFmtId="0" fontId="10" fillId="0" borderId="0" xfId="0" quotePrefix="1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49" fontId="10" fillId="0" borderId="0" xfId="0" quotePrefix="1" applyNumberFormat="1" applyFont="1" applyAlignment="1">
      <alignment horizontal="center" vertical="center"/>
    </xf>
    <xf numFmtId="164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vertical="center"/>
    </xf>
    <xf numFmtId="38" fontId="11" fillId="0" borderId="0" xfId="0" applyNumberFormat="1" applyFont="1" applyAlignment="1">
      <alignment horizontal="left" vertical="center" indent="1"/>
    </xf>
    <xf numFmtId="41" fontId="10" fillId="0" borderId="0" xfId="0" applyNumberFormat="1" applyFont="1" applyAlignment="1">
      <alignment horizontal="right" vertical="center"/>
    </xf>
    <xf numFmtId="41" fontId="10" fillId="0" borderId="3" xfId="0" applyNumberFormat="1" applyFont="1" applyBorder="1" applyAlignment="1">
      <alignment horizontal="right" vertical="center"/>
    </xf>
    <xf numFmtId="38" fontId="1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41" fontId="12" fillId="0" borderId="5" xfId="0" applyNumberFormat="1" applyFont="1" applyBorder="1" applyAlignment="1">
      <alignment horizontal="right" vertical="center"/>
    </xf>
    <xf numFmtId="41" fontId="12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right"/>
    </xf>
    <xf numFmtId="41" fontId="12" fillId="0" borderId="5" xfId="0" applyNumberFormat="1" applyFont="1" applyBorder="1" applyAlignment="1">
      <alignment horizontal="center" vertical="center"/>
    </xf>
    <xf numFmtId="41" fontId="12" fillId="0" borderId="0" xfId="0" applyNumberFormat="1" applyFont="1" applyAlignment="1">
      <alignment horizontal="center" vertical="center"/>
    </xf>
    <xf numFmtId="38" fontId="12" fillId="0" borderId="0" xfId="0" quotePrefix="1" applyNumberFormat="1" applyFont="1" applyAlignment="1">
      <alignment horizontal="left" vertical="center"/>
    </xf>
    <xf numFmtId="41" fontId="12" fillId="0" borderId="0" xfId="0" applyNumberFormat="1" applyFont="1" applyAlignment="1">
      <alignment horizontal="right" vertical="center"/>
    </xf>
    <xf numFmtId="41" fontId="12" fillId="0" borderId="6" xfId="0" applyNumberFormat="1" applyFont="1" applyBorder="1" applyAlignment="1">
      <alignment horizontal="right" vertical="center"/>
    </xf>
    <xf numFmtId="41" fontId="15" fillId="0" borderId="0" xfId="0" applyNumberFormat="1" applyFont="1" applyAlignment="1">
      <alignment vertical="center"/>
    </xf>
    <xf numFmtId="38" fontId="10" fillId="0" borderId="0" xfId="9" applyNumberFormat="1" applyFont="1" applyAlignment="1">
      <alignment horizontal="left" vertical="center" indent="1"/>
    </xf>
    <xf numFmtId="3" fontId="10" fillId="0" borderId="0" xfId="0" applyNumberFormat="1" applyFont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41" fontId="10" fillId="0" borderId="0" xfId="0" applyNumberFormat="1" applyFont="1" applyFill="1" applyAlignment="1">
      <alignment horizontal="center" vertical="center"/>
    </xf>
    <xf numFmtId="38" fontId="10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168" fontId="10" fillId="0" borderId="0" xfId="0" applyNumberFormat="1" applyFont="1" applyFill="1" applyAlignment="1">
      <alignment vertical="center"/>
    </xf>
    <xf numFmtId="41" fontId="10" fillId="0" borderId="0" xfId="0" applyNumberFormat="1" applyFont="1" applyFill="1" applyAlignment="1">
      <alignment vertical="center"/>
    </xf>
    <xf numFmtId="0" fontId="11" fillId="0" borderId="0" xfId="0" applyFont="1" applyAlignment="1">
      <alignment horizontal="left" vertical="center"/>
    </xf>
    <xf numFmtId="166" fontId="11" fillId="0" borderId="0" xfId="1" quotePrefix="1" applyNumberFormat="1" applyFont="1" applyFill="1" applyBorder="1" applyAlignment="1">
      <alignment horizontal="center" vertical="center"/>
    </xf>
    <xf numFmtId="39" fontId="9" fillId="0" borderId="0" xfId="0" quotePrefix="1" applyNumberFormat="1" applyFont="1" applyAlignment="1">
      <alignment horizontal="center" vertical="center"/>
    </xf>
    <xf numFmtId="49" fontId="7" fillId="0" borderId="0" xfId="0" quotePrefix="1" applyNumberFormat="1" applyFont="1" applyAlignment="1">
      <alignment horizontal="center" vertical="center"/>
    </xf>
    <xf numFmtId="37" fontId="10" fillId="0" borderId="3" xfId="0" applyNumberFormat="1" applyFont="1" applyBorder="1" applyAlignment="1">
      <alignment horizontal="center" vertical="center"/>
    </xf>
    <xf numFmtId="37" fontId="11" fillId="0" borderId="0" xfId="0" applyNumberFormat="1" applyFont="1" applyAlignment="1">
      <alignment horizontal="center" vertical="center"/>
    </xf>
    <xf numFmtId="49" fontId="11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horizontal="center" wrapText="1"/>
    </xf>
  </cellXfs>
  <cellStyles count="13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Normal_FS-Thai" xfId="12" xr:uid="{3AFC9D33-5467-47AE-923B-EF945AB67F8D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19</xdr:row>
      <xdr:rowOff>258537</xdr:rowOff>
    </xdr:from>
    <xdr:to>
      <xdr:col>6</xdr:col>
      <xdr:colOff>457200</xdr:colOff>
      <xdr:row>22</xdr:row>
      <xdr:rowOff>144235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0D9865BE-A1D8-4DFD-ACC7-20A99B11D8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27715" y="7443108"/>
          <a:ext cx="2525485" cy="13824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3306535</xdr:colOff>
      <xdr:row>0</xdr:row>
      <xdr:rowOff>0</xdr:rowOff>
    </xdr:from>
    <xdr:to>
      <xdr:col>4</xdr:col>
      <xdr:colOff>1096734</xdr:colOff>
      <xdr:row>5</xdr:row>
      <xdr:rowOff>0</xdr:rowOff>
    </xdr:to>
    <xdr:pic>
      <xdr:nvPicPr>
        <xdr:cNvPr id="5" name="Picture 1" hidden="1">
          <a:extLst>
            <a:ext uri="{FF2B5EF4-FFF2-40B4-BE49-F238E27FC236}">
              <a16:creationId xmlns:a16="http://schemas.microsoft.com/office/drawing/2014/main" id="{F01C16E9-9A9A-4A8C-A41C-747F020CA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306535" y="0"/>
          <a:ext cx="2525485" cy="138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278946</xdr:colOff>
      <xdr:row>18</xdr:row>
      <xdr:rowOff>85725</xdr:rowOff>
    </xdr:from>
    <xdr:to>
      <xdr:col>6</xdr:col>
      <xdr:colOff>287110</xdr:colOff>
      <xdr:row>19</xdr:row>
      <xdr:rowOff>0</xdr:rowOff>
    </xdr:to>
    <xdr:pic>
      <xdr:nvPicPr>
        <xdr:cNvPr id="6" name="Picture 4" hidden="1">
          <a:extLst>
            <a:ext uri="{FF2B5EF4-FFF2-40B4-BE49-F238E27FC236}">
              <a16:creationId xmlns:a16="http://schemas.microsoft.com/office/drawing/2014/main" id="{5B999656-0E6D-4E71-9180-C2BAEAE28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306660" y="6072868"/>
          <a:ext cx="2076450" cy="808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34018</xdr:colOff>
      <xdr:row>53</xdr:row>
      <xdr:rowOff>31296</xdr:rowOff>
    </xdr:from>
    <xdr:to>
      <xdr:col>6</xdr:col>
      <xdr:colOff>749754</xdr:colOff>
      <xdr:row>55</xdr:row>
      <xdr:rowOff>240846</xdr:rowOff>
    </xdr:to>
    <xdr:pic>
      <xdr:nvPicPr>
        <xdr:cNvPr id="7" name="Picture 4" hidden="1">
          <a:extLst>
            <a:ext uri="{FF2B5EF4-FFF2-40B4-BE49-F238E27FC236}">
              <a16:creationId xmlns:a16="http://schemas.microsoft.com/office/drawing/2014/main" id="{A41B3B31-6EFC-47EE-A2ED-BD8F4B014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769304" y="17094653"/>
          <a:ext cx="2076450" cy="808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3379772</xdr:colOff>
      <xdr:row>20</xdr:row>
      <xdr:rowOff>0</xdr:rowOff>
    </xdr:from>
    <xdr:to>
      <xdr:col>4</xdr:col>
      <xdr:colOff>470998</xdr:colOff>
      <xdr:row>21</xdr:row>
      <xdr:rowOff>206266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61F22356-478E-4A5C-A815-9E3F4AD44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9772" y="7107064"/>
          <a:ext cx="2170706" cy="882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3549087</xdr:colOff>
      <xdr:row>0</xdr:row>
      <xdr:rowOff>81852</xdr:rowOff>
    </xdr:from>
    <xdr:to>
      <xdr:col>4</xdr:col>
      <xdr:colOff>643120</xdr:colOff>
      <xdr:row>4</xdr:row>
      <xdr:rowOff>65950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F7774322-BEA2-4ADB-A1DC-5BC955592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9087" y="81852"/>
          <a:ext cx="2173513" cy="8821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287510</xdr:colOff>
      <xdr:row>19</xdr:row>
      <xdr:rowOff>280339</xdr:rowOff>
    </xdr:from>
    <xdr:to>
      <xdr:col>6</xdr:col>
      <xdr:colOff>229880</xdr:colOff>
      <xdr:row>22</xdr:row>
      <xdr:rowOff>127939</xdr:rowOff>
    </xdr:to>
    <xdr:pic>
      <xdr:nvPicPr>
        <xdr:cNvPr id="11" name="Picture 1" hidden="1">
          <a:extLst>
            <a:ext uri="{FF2B5EF4-FFF2-40B4-BE49-F238E27FC236}">
              <a16:creationId xmlns:a16="http://schemas.microsoft.com/office/drawing/2014/main" id="{082AE56C-7344-40FE-B65F-ED568D726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55996" y="6985939"/>
          <a:ext cx="2522284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3646715</xdr:colOff>
      <xdr:row>0</xdr:row>
      <xdr:rowOff>0</xdr:rowOff>
    </xdr:from>
    <xdr:to>
      <xdr:col>5</xdr:col>
      <xdr:colOff>0</xdr:colOff>
      <xdr:row>5</xdr:row>
      <xdr:rowOff>0</xdr:rowOff>
    </xdr:to>
    <xdr:pic>
      <xdr:nvPicPr>
        <xdr:cNvPr id="12" name="Picture 1" hidden="1">
          <a:extLst>
            <a:ext uri="{FF2B5EF4-FFF2-40B4-BE49-F238E27FC236}">
              <a16:creationId xmlns:a16="http://schemas.microsoft.com/office/drawing/2014/main" id="{06AD6A8C-4785-4F95-82D6-FD108880F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46715" y="0"/>
          <a:ext cx="2536371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179615</xdr:colOff>
      <xdr:row>54</xdr:row>
      <xdr:rowOff>80555</xdr:rowOff>
    </xdr:from>
    <xdr:to>
      <xdr:col>6</xdr:col>
      <xdr:colOff>890452</xdr:colOff>
      <xdr:row>57</xdr:row>
      <xdr:rowOff>88175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D4C93AD3-2FE0-44F0-B4B2-9C175AFD9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327072" y="17149355"/>
          <a:ext cx="281178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2596243</xdr:colOff>
      <xdr:row>17</xdr:row>
      <xdr:rowOff>0</xdr:rowOff>
    </xdr:from>
    <xdr:to>
      <xdr:col>4</xdr:col>
      <xdr:colOff>542109</xdr:colOff>
      <xdr:row>19</xdr:row>
      <xdr:rowOff>153488</xdr:rowOff>
    </xdr:to>
    <xdr:pic>
      <xdr:nvPicPr>
        <xdr:cNvPr id="13" name="Picture 12" hidden="1">
          <a:extLst>
            <a:ext uri="{FF2B5EF4-FFF2-40B4-BE49-F238E27FC236}">
              <a16:creationId xmlns:a16="http://schemas.microsoft.com/office/drawing/2014/main" id="{D08B3964-B16C-486F-9378-401958C56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596243" y="5937068"/>
          <a:ext cx="281178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304799</xdr:colOff>
      <xdr:row>20</xdr:row>
      <xdr:rowOff>0</xdr:rowOff>
    </xdr:from>
    <xdr:to>
      <xdr:col>6</xdr:col>
      <xdr:colOff>264522</xdr:colOff>
      <xdr:row>22</xdr:row>
      <xdr:rowOff>174171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63A748E7-E8A1-4749-90CB-82EE26DEA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73285" y="7032171"/>
          <a:ext cx="2539637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195943</xdr:colOff>
      <xdr:row>0</xdr:row>
      <xdr:rowOff>54429</xdr:rowOff>
    </xdr:from>
    <xdr:to>
      <xdr:col>6</xdr:col>
      <xdr:colOff>155666</xdr:colOff>
      <xdr:row>5</xdr:row>
      <xdr:rowOff>0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76DD697D-51C7-4B2B-B71B-FC0D8307C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64429" y="54429"/>
          <a:ext cx="2539637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1300843</xdr:colOff>
      <xdr:row>16</xdr:row>
      <xdr:rowOff>58783</xdr:rowOff>
    </xdr:from>
    <xdr:to>
      <xdr:col>1</xdr:col>
      <xdr:colOff>441960</xdr:colOff>
      <xdr:row>18</xdr:row>
      <xdr:rowOff>66403</xdr:rowOff>
    </xdr:to>
    <xdr:pic>
      <xdr:nvPicPr>
        <xdr:cNvPr id="15" name="Picture 14" hidden="1">
          <a:extLst>
            <a:ext uri="{FF2B5EF4-FFF2-40B4-BE49-F238E27FC236}">
              <a16:creationId xmlns:a16="http://schemas.microsoft.com/office/drawing/2014/main" id="{1A7335BB-0115-0F52-4822-0EC5CD47F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00843" y="5545183"/>
          <a:ext cx="2809603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95794</xdr:colOff>
      <xdr:row>50</xdr:row>
      <xdr:rowOff>287383</xdr:rowOff>
    </xdr:from>
    <xdr:to>
      <xdr:col>6</xdr:col>
      <xdr:colOff>327660</xdr:colOff>
      <xdr:row>54</xdr:row>
      <xdr:rowOff>295003</xdr:rowOff>
    </xdr:to>
    <xdr:pic>
      <xdr:nvPicPr>
        <xdr:cNvPr id="16" name="Picture 15" hidden="1">
          <a:extLst>
            <a:ext uri="{FF2B5EF4-FFF2-40B4-BE49-F238E27FC236}">
              <a16:creationId xmlns:a16="http://schemas.microsoft.com/office/drawing/2014/main" id="{9291058F-65B5-F59F-B03E-3DE8B6E0B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3764280" y="16746583"/>
          <a:ext cx="281178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40822</xdr:colOff>
      <xdr:row>35</xdr:row>
      <xdr:rowOff>0</xdr:rowOff>
    </xdr:from>
    <xdr:to>
      <xdr:col>4</xdr:col>
      <xdr:colOff>1110343</xdr:colOff>
      <xdr:row>36</xdr:row>
      <xdr:rowOff>35378</xdr:rowOff>
    </xdr:to>
    <xdr:pic>
      <xdr:nvPicPr>
        <xdr:cNvPr id="8" name="Picture 1" hidden="1">
          <a:extLst>
            <a:ext uri="{FF2B5EF4-FFF2-40B4-BE49-F238E27FC236}">
              <a16:creationId xmlns:a16="http://schemas.microsoft.com/office/drawing/2014/main" id="{8409AA4D-D79B-40E3-86B2-EBCAC0B68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83429" y="10627179"/>
          <a:ext cx="2525485" cy="138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0</xdr:row>
      <xdr:rowOff>0</xdr:rowOff>
    </xdr:from>
    <xdr:to>
      <xdr:col>5</xdr:col>
      <xdr:colOff>35378</xdr:colOff>
      <xdr:row>5</xdr:row>
      <xdr:rowOff>35378</xdr:rowOff>
    </xdr:to>
    <xdr:pic>
      <xdr:nvPicPr>
        <xdr:cNvPr id="9" name="Picture 1" hidden="1">
          <a:extLst>
            <a:ext uri="{FF2B5EF4-FFF2-40B4-BE49-F238E27FC236}">
              <a16:creationId xmlns:a16="http://schemas.microsoft.com/office/drawing/2014/main" id="{BD6162B3-A5A5-46D7-AECF-E96190879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24250" y="149679"/>
          <a:ext cx="2525485" cy="1382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336097</xdr:colOff>
      <xdr:row>60</xdr:row>
      <xdr:rowOff>0</xdr:rowOff>
    </xdr:from>
    <xdr:to>
      <xdr:col>6</xdr:col>
      <xdr:colOff>506186</xdr:colOff>
      <xdr:row>61</xdr:row>
      <xdr:rowOff>268062</xdr:rowOff>
    </xdr:to>
    <xdr:pic>
      <xdr:nvPicPr>
        <xdr:cNvPr id="12" name="Picture 4" hidden="1">
          <a:extLst>
            <a:ext uri="{FF2B5EF4-FFF2-40B4-BE49-F238E27FC236}">
              <a16:creationId xmlns:a16="http://schemas.microsoft.com/office/drawing/2014/main" id="{477B86F4-06BF-4180-BC0E-18E596CDE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527097" y="19217368"/>
          <a:ext cx="2075089" cy="808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454479</xdr:colOff>
      <xdr:row>33</xdr:row>
      <xdr:rowOff>99332</xdr:rowOff>
    </xdr:from>
    <xdr:to>
      <xdr:col>4</xdr:col>
      <xdr:colOff>1073604</xdr:colOff>
      <xdr:row>34</xdr:row>
      <xdr:rowOff>9525</xdr:rowOff>
    </xdr:to>
    <xdr:pic>
      <xdr:nvPicPr>
        <xdr:cNvPr id="13" name="Picture 4" hidden="1">
          <a:extLst>
            <a:ext uri="{FF2B5EF4-FFF2-40B4-BE49-F238E27FC236}">
              <a16:creationId xmlns:a16="http://schemas.microsoft.com/office/drawing/2014/main" id="{3B5356A5-BC0D-40B5-B6C9-F598412F6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897086" y="10277475"/>
          <a:ext cx="2075089" cy="808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2947284</xdr:colOff>
      <xdr:row>35</xdr:row>
      <xdr:rowOff>0</xdr:rowOff>
    </xdr:from>
    <xdr:to>
      <xdr:col>2</xdr:col>
      <xdr:colOff>644054</xdr:colOff>
      <xdr:row>35</xdr:row>
      <xdr:rowOff>235889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B22C440E-1CC5-4DDF-AE0B-EFF8C021A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7284" y="11224592"/>
          <a:ext cx="2189257" cy="898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0</xdr:row>
      <xdr:rowOff>39757</xdr:rowOff>
    </xdr:from>
    <xdr:to>
      <xdr:col>2</xdr:col>
      <xdr:colOff>588396</xdr:colOff>
      <xdr:row>4</xdr:row>
      <xdr:rowOff>23854</xdr:rowOff>
    </xdr:to>
    <xdr:pic>
      <xdr:nvPicPr>
        <xdr:cNvPr id="11" name="Picture 10" hidden="1">
          <a:extLst>
            <a:ext uri="{FF2B5EF4-FFF2-40B4-BE49-F238E27FC236}">
              <a16:creationId xmlns:a16="http://schemas.microsoft.com/office/drawing/2014/main" id="{C97873A4-0ED6-4458-A148-CB752302FB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1624" y="39757"/>
          <a:ext cx="2189259" cy="898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2794000</xdr:colOff>
      <xdr:row>35</xdr:row>
      <xdr:rowOff>0</xdr:rowOff>
    </xdr:from>
    <xdr:to>
      <xdr:col>4</xdr:col>
      <xdr:colOff>301171</xdr:colOff>
      <xdr:row>36</xdr:row>
      <xdr:rowOff>165100</xdr:rowOff>
    </xdr:to>
    <xdr:pic>
      <xdr:nvPicPr>
        <xdr:cNvPr id="14" name="Picture 1" hidden="1">
          <a:extLst>
            <a:ext uri="{FF2B5EF4-FFF2-40B4-BE49-F238E27FC236}">
              <a16:creationId xmlns:a16="http://schemas.microsoft.com/office/drawing/2014/main" id="{281F0202-82ED-4BA9-B1AC-FF7D93293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794000" y="10985500"/>
          <a:ext cx="2536371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0</xdr:row>
      <xdr:rowOff>0</xdr:rowOff>
    </xdr:from>
    <xdr:to>
      <xdr:col>4</xdr:col>
      <xdr:colOff>161471</xdr:colOff>
      <xdr:row>5</xdr:row>
      <xdr:rowOff>152400</xdr:rowOff>
    </xdr:to>
    <xdr:pic>
      <xdr:nvPicPr>
        <xdr:cNvPr id="15" name="Picture 1" hidden="1">
          <a:extLst>
            <a:ext uri="{FF2B5EF4-FFF2-40B4-BE49-F238E27FC236}">
              <a16:creationId xmlns:a16="http://schemas.microsoft.com/office/drawing/2014/main" id="{D73C45F2-8526-4677-A61F-B1DED3F25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4300" y="0"/>
          <a:ext cx="2536371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538480</xdr:colOff>
      <xdr:row>60</xdr:row>
      <xdr:rowOff>180340</xdr:rowOff>
    </xdr:from>
    <xdr:to>
      <xdr:col>6</xdr:col>
      <xdr:colOff>627380</xdr:colOff>
      <xdr:row>63</xdr:row>
      <xdr:rowOff>187960</xdr:rowOff>
    </xdr:to>
    <xdr:pic>
      <xdr:nvPicPr>
        <xdr:cNvPr id="16" name="Picture 15" hidden="1">
          <a:extLst>
            <a:ext uri="{FF2B5EF4-FFF2-40B4-BE49-F238E27FC236}">
              <a16:creationId xmlns:a16="http://schemas.microsoft.com/office/drawing/2014/main" id="{D30C8D4B-04F2-49CE-9F67-2E8150A6F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069080" y="19992340"/>
          <a:ext cx="28321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3230880</xdr:colOff>
      <xdr:row>32</xdr:row>
      <xdr:rowOff>66040</xdr:rowOff>
    </xdr:from>
    <xdr:to>
      <xdr:col>4</xdr:col>
      <xdr:colOff>1036320</xdr:colOff>
      <xdr:row>35</xdr:row>
      <xdr:rowOff>0</xdr:rowOff>
    </xdr:to>
    <xdr:pic>
      <xdr:nvPicPr>
        <xdr:cNvPr id="17" name="Picture 16" hidden="1">
          <a:extLst>
            <a:ext uri="{FF2B5EF4-FFF2-40B4-BE49-F238E27FC236}">
              <a16:creationId xmlns:a16="http://schemas.microsoft.com/office/drawing/2014/main" id="{CA8A9483-6C2D-4F8F-8132-5B3902FA4F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3230880" y="9819640"/>
          <a:ext cx="283464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3309257</xdr:colOff>
      <xdr:row>99</xdr:row>
      <xdr:rowOff>283028</xdr:rowOff>
    </xdr:from>
    <xdr:to>
      <xdr:col>4</xdr:col>
      <xdr:colOff>828403</xdr:colOff>
      <xdr:row>107</xdr:row>
      <xdr:rowOff>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AA6B8AE6-60A3-4049-9BCA-A90D29E5E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309257" y="32591828"/>
          <a:ext cx="2548346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3167743</xdr:colOff>
      <xdr:row>64</xdr:row>
      <xdr:rowOff>0</xdr:rowOff>
    </xdr:from>
    <xdr:to>
      <xdr:col>4</xdr:col>
      <xdr:colOff>686889</xdr:colOff>
      <xdr:row>71</xdr:row>
      <xdr:rowOff>0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1B08523A-55A5-4D09-BFEC-7DDBA949F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167743" y="21891172"/>
          <a:ext cx="2548346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43543</xdr:colOff>
      <xdr:row>35</xdr:row>
      <xdr:rowOff>250371</xdr:rowOff>
    </xdr:from>
    <xdr:to>
      <xdr:col>4</xdr:col>
      <xdr:colOff>1100546</xdr:colOff>
      <xdr:row>41</xdr:row>
      <xdr:rowOff>97971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2F5539B0-11D4-4AAA-993C-FA211C154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81400" y="11223171"/>
          <a:ext cx="2548346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0</xdr:row>
      <xdr:rowOff>190500</xdr:rowOff>
    </xdr:from>
    <xdr:to>
      <xdr:col>6</xdr:col>
      <xdr:colOff>124097</xdr:colOff>
      <xdr:row>6</xdr:row>
      <xdr:rowOff>38100</xdr:rowOff>
    </xdr:to>
    <xdr:pic>
      <xdr:nvPicPr>
        <xdr:cNvPr id="5" name="Picture 1" hidden="1">
          <a:extLst>
            <a:ext uri="{FF2B5EF4-FFF2-40B4-BE49-F238E27FC236}">
              <a16:creationId xmlns:a16="http://schemas.microsoft.com/office/drawing/2014/main" id="{95B1BE4D-444D-44E0-A545-2FE27BE94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40480" y="190500"/>
          <a:ext cx="2539637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1556657</xdr:colOff>
      <xdr:row>95</xdr:row>
      <xdr:rowOff>32657</xdr:rowOff>
    </xdr:from>
    <xdr:to>
      <xdr:col>2</xdr:col>
      <xdr:colOff>65314</xdr:colOff>
      <xdr:row>98</xdr:row>
      <xdr:rowOff>40277</xdr:rowOff>
    </xdr:to>
    <xdr:pic>
      <xdr:nvPicPr>
        <xdr:cNvPr id="18" name="Picture 17" hidden="1">
          <a:extLst>
            <a:ext uri="{FF2B5EF4-FFF2-40B4-BE49-F238E27FC236}">
              <a16:creationId xmlns:a16="http://schemas.microsoft.com/office/drawing/2014/main" id="{7F8C0AE4-419E-4226-982B-A7EE087C2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556657" y="31122257"/>
          <a:ext cx="28194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1393372</xdr:colOff>
      <xdr:row>31</xdr:row>
      <xdr:rowOff>43543</xdr:rowOff>
    </xdr:from>
    <xdr:to>
      <xdr:col>1</xdr:col>
      <xdr:colOff>674915</xdr:colOff>
      <xdr:row>34</xdr:row>
      <xdr:rowOff>51163</xdr:rowOff>
    </xdr:to>
    <xdr:pic>
      <xdr:nvPicPr>
        <xdr:cNvPr id="20" name="Picture 19" hidden="1">
          <a:extLst>
            <a:ext uri="{FF2B5EF4-FFF2-40B4-BE49-F238E27FC236}">
              <a16:creationId xmlns:a16="http://schemas.microsoft.com/office/drawing/2014/main" id="{CAD80BE7-0B80-4548-AD96-9E2F789926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93372" y="9492343"/>
          <a:ext cx="2819400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35</xdr:row>
      <xdr:rowOff>0</xdr:rowOff>
    </xdr:from>
    <xdr:to>
      <xdr:col>5</xdr:col>
      <xdr:colOff>35378</xdr:colOff>
      <xdr:row>40</xdr:row>
      <xdr:rowOff>35378</xdr:rowOff>
    </xdr:to>
    <xdr:pic>
      <xdr:nvPicPr>
        <xdr:cNvPr id="21" name="Picture 1" hidden="1">
          <a:extLst>
            <a:ext uri="{FF2B5EF4-FFF2-40B4-BE49-F238E27FC236}">
              <a16:creationId xmlns:a16="http://schemas.microsoft.com/office/drawing/2014/main" id="{C4B5D536-B1E1-4AEE-AC86-4D4687BB4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24250" y="0"/>
          <a:ext cx="2525485" cy="1232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35</xdr:row>
      <xdr:rowOff>39757</xdr:rowOff>
    </xdr:from>
    <xdr:to>
      <xdr:col>2</xdr:col>
      <xdr:colOff>588396</xdr:colOff>
      <xdr:row>39</xdr:row>
      <xdr:rowOff>23854</xdr:rowOff>
    </xdr:to>
    <xdr:pic>
      <xdr:nvPicPr>
        <xdr:cNvPr id="22" name="Picture 21" hidden="1">
          <a:extLst>
            <a:ext uri="{FF2B5EF4-FFF2-40B4-BE49-F238E27FC236}">
              <a16:creationId xmlns:a16="http://schemas.microsoft.com/office/drawing/2014/main" id="{14A947E8-D65A-4674-88F5-7C635CD3D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1624" y="39757"/>
          <a:ext cx="1887772" cy="882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35</xdr:row>
      <xdr:rowOff>0</xdr:rowOff>
    </xdr:from>
    <xdr:to>
      <xdr:col>4</xdr:col>
      <xdr:colOff>161471</xdr:colOff>
      <xdr:row>40</xdr:row>
      <xdr:rowOff>152400</xdr:rowOff>
    </xdr:to>
    <xdr:pic>
      <xdr:nvPicPr>
        <xdr:cNvPr id="23" name="Picture 1" hidden="1">
          <a:extLst>
            <a:ext uri="{FF2B5EF4-FFF2-40B4-BE49-F238E27FC236}">
              <a16:creationId xmlns:a16="http://schemas.microsoft.com/office/drawing/2014/main" id="{8CDA8732-C49A-4929-B271-FA6B49880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4300" y="0"/>
          <a:ext cx="2405742" cy="1349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35</xdr:row>
      <xdr:rowOff>190500</xdr:rowOff>
    </xdr:from>
    <xdr:to>
      <xdr:col>6</xdr:col>
      <xdr:colOff>124097</xdr:colOff>
      <xdr:row>41</xdr:row>
      <xdr:rowOff>38100</xdr:rowOff>
    </xdr:to>
    <xdr:pic>
      <xdr:nvPicPr>
        <xdr:cNvPr id="24" name="Picture 1" hidden="1">
          <a:extLst>
            <a:ext uri="{FF2B5EF4-FFF2-40B4-BE49-F238E27FC236}">
              <a16:creationId xmlns:a16="http://schemas.microsoft.com/office/drawing/2014/main" id="{865A2D89-C6D2-4451-B462-923460EDB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47407" y="190500"/>
          <a:ext cx="2472690" cy="1344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40822</xdr:colOff>
      <xdr:row>64</xdr:row>
      <xdr:rowOff>0</xdr:rowOff>
    </xdr:from>
    <xdr:to>
      <xdr:col>4</xdr:col>
      <xdr:colOff>1110343</xdr:colOff>
      <xdr:row>65</xdr:row>
      <xdr:rowOff>35378</xdr:rowOff>
    </xdr:to>
    <xdr:pic>
      <xdr:nvPicPr>
        <xdr:cNvPr id="25" name="Picture 1" hidden="1">
          <a:extLst>
            <a:ext uri="{FF2B5EF4-FFF2-40B4-BE49-F238E27FC236}">
              <a16:creationId xmlns:a16="http://schemas.microsoft.com/office/drawing/2014/main" id="{5158EEDD-5078-43E8-AC03-DF3CE92AC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83429" y="10776857"/>
          <a:ext cx="2525485" cy="6340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2947284</xdr:colOff>
      <xdr:row>64</xdr:row>
      <xdr:rowOff>0</xdr:rowOff>
    </xdr:from>
    <xdr:to>
      <xdr:col>2</xdr:col>
      <xdr:colOff>644054</xdr:colOff>
      <xdr:row>64</xdr:row>
      <xdr:rowOff>235889</xdr:rowOff>
    </xdr:to>
    <xdr:pic>
      <xdr:nvPicPr>
        <xdr:cNvPr id="26" name="Picture 25" hidden="1">
          <a:extLst>
            <a:ext uri="{FF2B5EF4-FFF2-40B4-BE49-F238E27FC236}">
              <a16:creationId xmlns:a16="http://schemas.microsoft.com/office/drawing/2014/main" id="{82DB52DF-287A-4EE7-8728-EB54272A4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7284" y="10776857"/>
          <a:ext cx="1859195" cy="5352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2794000</xdr:colOff>
      <xdr:row>64</xdr:row>
      <xdr:rowOff>0</xdr:rowOff>
    </xdr:from>
    <xdr:to>
      <xdr:col>4</xdr:col>
      <xdr:colOff>301171</xdr:colOff>
      <xdr:row>65</xdr:row>
      <xdr:rowOff>165100</xdr:rowOff>
    </xdr:to>
    <xdr:pic>
      <xdr:nvPicPr>
        <xdr:cNvPr id="27" name="Picture 1" hidden="1">
          <a:extLst>
            <a:ext uri="{FF2B5EF4-FFF2-40B4-BE49-F238E27FC236}">
              <a16:creationId xmlns:a16="http://schemas.microsoft.com/office/drawing/2014/main" id="{BCC2B568-A637-4C34-B81C-10374CC11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794000" y="10776857"/>
          <a:ext cx="2405742" cy="7638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43543</xdr:colOff>
      <xdr:row>64</xdr:row>
      <xdr:rowOff>250371</xdr:rowOff>
    </xdr:from>
    <xdr:to>
      <xdr:col>4</xdr:col>
      <xdr:colOff>1100546</xdr:colOff>
      <xdr:row>70</xdr:row>
      <xdr:rowOff>97971</xdr:rowOff>
    </xdr:to>
    <xdr:pic>
      <xdr:nvPicPr>
        <xdr:cNvPr id="28" name="Picture 1" hidden="1">
          <a:extLst>
            <a:ext uri="{FF2B5EF4-FFF2-40B4-BE49-F238E27FC236}">
              <a16:creationId xmlns:a16="http://schemas.microsoft.com/office/drawing/2014/main" id="{BED9A0A1-8071-4892-8204-BBA4DA9CE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86150" y="11326585"/>
          <a:ext cx="2512967" cy="1344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64</xdr:row>
      <xdr:rowOff>0</xdr:rowOff>
    </xdr:from>
    <xdr:to>
      <xdr:col>5</xdr:col>
      <xdr:colOff>35378</xdr:colOff>
      <xdr:row>69</xdr:row>
      <xdr:rowOff>35378</xdr:rowOff>
    </xdr:to>
    <xdr:pic>
      <xdr:nvPicPr>
        <xdr:cNvPr id="29" name="Picture 1" hidden="1">
          <a:extLst>
            <a:ext uri="{FF2B5EF4-FFF2-40B4-BE49-F238E27FC236}">
              <a16:creationId xmlns:a16="http://schemas.microsoft.com/office/drawing/2014/main" id="{893AD879-E312-4537-86A4-B728EEA1B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24250" y="11076214"/>
          <a:ext cx="2525485" cy="1232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64</xdr:row>
      <xdr:rowOff>39757</xdr:rowOff>
    </xdr:from>
    <xdr:to>
      <xdr:col>2</xdr:col>
      <xdr:colOff>588396</xdr:colOff>
      <xdr:row>68</xdr:row>
      <xdr:rowOff>23854</xdr:rowOff>
    </xdr:to>
    <xdr:pic>
      <xdr:nvPicPr>
        <xdr:cNvPr id="30" name="Picture 29" hidden="1">
          <a:extLst>
            <a:ext uri="{FF2B5EF4-FFF2-40B4-BE49-F238E27FC236}">
              <a16:creationId xmlns:a16="http://schemas.microsoft.com/office/drawing/2014/main" id="{0BA93F7A-A772-41CE-8939-615620A94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1624" y="11115971"/>
          <a:ext cx="1887772" cy="8821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64</xdr:row>
      <xdr:rowOff>0</xdr:rowOff>
    </xdr:from>
    <xdr:to>
      <xdr:col>4</xdr:col>
      <xdr:colOff>161471</xdr:colOff>
      <xdr:row>69</xdr:row>
      <xdr:rowOff>152400</xdr:rowOff>
    </xdr:to>
    <xdr:pic>
      <xdr:nvPicPr>
        <xdr:cNvPr id="31" name="Picture 1" hidden="1">
          <a:extLst>
            <a:ext uri="{FF2B5EF4-FFF2-40B4-BE49-F238E27FC236}">
              <a16:creationId xmlns:a16="http://schemas.microsoft.com/office/drawing/2014/main" id="{E728AC84-DAB8-440E-B721-44BA03315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4300" y="11076214"/>
          <a:ext cx="2405742" cy="1349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64</xdr:row>
      <xdr:rowOff>190500</xdr:rowOff>
    </xdr:from>
    <xdr:to>
      <xdr:col>6</xdr:col>
      <xdr:colOff>124097</xdr:colOff>
      <xdr:row>70</xdr:row>
      <xdr:rowOff>38100</xdr:rowOff>
    </xdr:to>
    <xdr:pic>
      <xdr:nvPicPr>
        <xdr:cNvPr id="32" name="Picture 1" hidden="1">
          <a:extLst>
            <a:ext uri="{FF2B5EF4-FFF2-40B4-BE49-F238E27FC236}">
              <a16:creationId xmlns:a16="http://schemas.microsoft.com/office/drawing/2014/main" id="{620C8F45-E772-4AF1-9298-06E49A28D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47407" y="11266714"/>
          <a:ext cx="2472690" cy="1344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3167743</xdr:colOff>
      <xdr:row>99</xdr:row>
      <xdr:rowOff>250372</xdr:rowOff>
    </xdr:from>
    <xdr:to>
      <xdr:col>4</xdr:col>
      <xdr:colOff>686889</xdr:colOff>
      <xdr:row>107</xdr:row>
      <xdr:rowOff>0</xdr:rowOff>
    </xdr:to>
    <xdr:pic>
      <xdr:nvPicPr>
        <xdr:cNvPr id="33" name="Picture 1" hidden="1">
          <a:extLst>
            <a:ext uri="{FF2B5EF4-FFF2-40B4-BE49-F238E27FC236}">
              <a16:creationId xmlns:a16="http://schemas.microsoft.com/office/drawing/2014/main" id="{D5573952-2CE1-44A0-AA88-3271BD662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167743" y="22103443"/>
          <a:ext cx="2417717" cy="18451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40822</xdr:colOff>
      <xdr:row>99</xdr:row>
      <xdr:rowOff>0</xdr:rowOff>
    </xdr:from>
    <xdr:to>
      <xdr:col>4</xdr:col>
      <xdr:colOff>1110343</xdr:colOff>
      <xdr:row>101</xdr:row>
      <xdr:rowOff>35378</xdr:rowOff>
    </xdr:to>
    <xdr:pic>
      <xdr:nvPicPr>
        <xdr:cNvPr id="34" name="Picture 1" hidden="1">
          <a:extLst>
            <a:ext uri="{FF2B5EF4-FFF2-40B4-BE49-F238E27FC236}">
              <a16:creationId xmlns:a16="http://schemas.microsoft.com/office/drawing/2014/main" id="{2450C6F4-BE31-4279-B057-02A809F249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83429" y="21853071"/>
          <a:ext cx="2525485" cy="6340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2947284</xdr:colOff>
      <xdr:row>99</xdr:row>
      <xdr:rowOff>0</xdr:rowOff>
    </xdr:from>
    <xdr:to>
      <xdr:col>2</xdr:col>
      <xdr:colOff>644054</xdr:colOff>
      <xdr:row>100</xdr:row>
      <xdr:rowOff>235889</xdr:rowOff>
    </xdr:to>
    <xdr:pic>
      <xdr:nvPicPr>
        <xdr:cNvPr id="35" name="Picture 34" hidden="1">
          <a:extLst>
            <a:ext uri="{FF2B5EF4-FFF2-40B4-BE49-F238E27FC236}">
              <a16:creationId xmlns:a16="http://schemas.microsoft.com/office/drawing/2014/main" id="{DDAC7871-4F4E-442C-80B6-04141EBA5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7284" y="21853071"/>
          <a:ext cx="1859195" cy="5352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2794000</xdr:colOff>
      <xdr:row>99</xdr:row>
      <xdr:rowOff>0</xdr:rowOff>
    </xdr:from>
    <xdr:to>
      <xdr:col>4</xdr:col>
      <xdr:colOff>301171</xdr:colOff>
      <xdr:row>101</xdr:row>
      <xdr:rowOff>165100</xdr:rowOff>
    </xdr:to>
    <xdr:pic>
      <xdr:nvPicPr>
        <xdr:cNvPr id="36" name="Picture 1" hidden="1">
          <a:extLst>
            <a:ext uri="{FF2B5EF4-FFF2-40B4-BE49-F238E27FC236}">
              <a16:creationId xmlns:a16="http://schemas.microsoft.com/office/drawing/2014/main" id="{6DA48B75-BB71-4E1C-BF10-43845728E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794000" y="21853071"/>
          <a:ext cx="2405742" cy="7638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43543</xdr:colOff>
      <xdr:row>100</xdr:row>
      <xdr:rowOff>250371</xdr:rowOff>
    </xdr:from>
    <xdr:to>
      <xdr:col>4</xdr:col>
      <xdr:colOff>1100546</xdr:colOff>
      <xdr:row>106</xdr:row>
      <xdr:rowOff>97971</xdr:rowOff>
    </xdr:to>
    <xdr:pic>
      <xdr:nvPicPr>
        <xdr:cNvPr id="37" name="Picture 1" hidden="1">
          <a:extLst>
            <a:ext uri="{FF2B5EF4-FFF2-40B4-BE49-F238E27FC236}">
              <a16:creationId xmlns:a16="http://schemas.microsoft.com/office/drawing/2014/main" id="{AD543542-DB01-44DB-82C1-BEAB26E90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486150" y="22402800"/>
          <a:ext cx="2512967" cy="1344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81643</xdr:colOff>
      <xdr:row>100</xdr:row>
      <xdr:rowOff>0</xdr:rowOff>
    </xdr:from>
    <xdr:to>
      <xdr:col>5</xdr:col>
      <xdr:colOff>35378</xdr:colOff>
      <xdr:row>105</xdr:row>
      <xdr:rowOff>35378</xdr:rowOff>
    </xdr:to>
    <xdr:pic>
      <xdr:nvPicPr>
        <xdr:cNvPr id="38" name="Picture 1" hidden="1">
          <a:extLst>
            <a:ext uri="{FF2B5EF4-FFF2-40B4-BE49-F238E27FC236}">
              <a16:creationId xmlns:a16="http://schemas.microsoft.com/office/drawing/2014/main" id="{16DD8EF1-438A-49D2-A00B-7EF4BC9F4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524250" y="22152429"/>
          <a:ext cx="2525485" cy="1232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2891624</xdr:colOff>
      <xdr:row>100</xdr:row>
      <xdr:rowOff>39757</xdr:rowOff>
    </xdr:from>
    <xdr:to>
      <xdr:col>2</xdr:col>
      <xdr:colOff>588396</xdr:colOff>
      <xdr:row>104</xdr:row>
      <xdr:rowOff>23854</xdr:rowOff>
    </xdr:to>
    <xdr:pic>
      <xdr:nvPicPr>
        <xdr:cNvPr id="39" name="Picture 38" hidden="1">
          <a:extLst>
            <a:ext uri="{FF2B5EF4-FFF2-40B4-BE49-F238E27FC236}">
              <a16:creationId xmlns:a16="http://schemas.microsoft.com/office/drawing/2014/main" id="{E0282ABD-BB27-4791-B62A-EDFE38D25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1624" y="22192186"/>
          <a:ext cx="1887772" cy="882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100</xdr:row>
      <xdr:rowOff>0</xdr:rowOff>
    </xdr:from>
    <xdr:to>
      <xdr:col>4</xdr:col>
      <xdr:colOff>161471</xdr:colOff>
      <xdr:row>105</xdr:row>
      <xdr:rowOff>152400</xdr:rowOff>
    </xdr:to>
    <xdr:pic>
      <xdr:nvPicPr>
        <xdr:cNvPr id="40" name="Picture 1" hidden="1">
          <a:extLst>
            <a:ext uri="{FF2B5EF4-FFF2-40B4-BE49-F238E27FC236}">
              <a16:creationId xmlns:a16="http://schemas.microsoft.com/office/drawing/2014/main" id="{88D7C2A9-7D16-4EDF-9E6B-182085113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2654300" y="22152429"/>
          <a:ext cx="2405742" cy="13498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304800</xdr:colOff>
      <xdr:row>100</xdr:row>
      <xdr:rowOff>190500</xdr:rowOff>
    </xdr:from>
    <xdr:to>
      <xdr:col>6</xdr:col>
      <xdr:colOff>124097</xdr:colOff>
      <xdr:row>106</xdr:row>
      <xdr:rowOff>38100</xdr:rowOff>
    </xdr:to>
    <xdr:pic>
      <xdr:nvPicPr>
        <xdr:cNvPr id="41" name="Picture 1" hidden="1">
          <a:extLst>
            <a:ext uri="{FF2B5EF4-FFF2-40B4-BE49-F238E27FC236}">
              <a16:creationId xmlns:a16="http://schemas.microsoft.com/office/drawing/2014/main" id="{88B65101-7973-48FC-9B54-2631D6C0C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47407" y="22342929"/>
          <a:ext cx="2472690" cy="1344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1423606</xdr:colOff>
      <xdr:row>64</xdr:row>
      <xdr:rowOff>0</xdr:rowOff>
    </xdr:from>
    <xdr:to>
      <xdr:col>4</xdr:col>
      <xdr:colOff>3467817</xdr:colOff>
      <xdr:row>64</xdr:row>
      <xdr:rowOff>0</xdr:rowOff>
    </xdr:to>
    <xdr:cxnSp macro="">
      <xdr:nvCxnSpPr>
        <xdr:cNvPr id="43" name="Straight Connector 42">
          <a:extLst>
            <a:ext uri="{FF2B5EF4-FFF2-40B4-BE49-F238E27FC236}">
              <a16:creationId xmlns:a16="http://schemas.microsoft.com/office/drawing/2014/main" id="{ECA35ECA-EE47-4830-9C7D-85FE31A50F11}"/>
            </a:ext>
          </a:extLst>
        </xdr:cNvPr>
        <xdr:cNvCxnSpPr/>
      </xdr:nvCxnSpPr>
      <xdr:spPr>
        <a:xfrm>
          <a:off x="5928931" y="19812000"/>
          <a:ext cx="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4"/>
  <sheetViews>
    <sheetView showGridLines="0" topLeftCell="A55" zoomScaleNormal="100" zoomScaleSheetLayoutView="100" workbookViewId="0">
      <selection activeCell="J8" sqref="J8"/>
    </sheetView>
  </sheetViews>
  <sheetFormatPr defaultColWidth="10.81640625" defaultRowHeight="24" customHeight="1"/>
  <cols>
    <col min="1" max="1" width="51.81640625" style="38" customWidth="1"/>
    <col min="2" max="2" width="5.1796875" style="38" customWidth="1"/>
    <col min="3" max="3" width="9.1796875" style="49" bestFit="1" customWidth="1"/>
    <col min="4" max="4" width="1.1796875" style="50" customWidth="1"/>
    <col min="5" max="5" width="19.1796875" style="63" customWidth="1"/>
    <col min="6" max="6" width="1" style="63" customWidth="1"/>
    <col min="7" max="7" width="19.1796875" style="35" customWidth="1"/>
    <col min="8" max="8" width="0.453125" style="38" customWidth="1"/>
    <col min="9" max="9" width="16.453125" style="38" customWidth="1"/>
    <col min="10" max="16384" width="10.81640625" style="38"/>
  </cols>
  <sheetData>
    <row r="1" spans="1:10" s="36" customFormat="1" ht="24" customHeight="1">
      <c r="A1" s="2" t="s">
        <v>42</v>
      </c>
      <c r="B1" s="116"/>
      <c r="C1" s="32"/>
      <c r="D1" s="33"/>
      <c r="E1" s="34"/>
      <c r="F1" s="34"/>
      <c r="G1" s="35"/>
    </row>
    <row r="2" spans="1:10" s="36" customFormat="1" ht="24" customHeight="1">
      <c r="A2" s="8" t="s">
        <v>78</v>
      </c>
      <c r="B2" s="116"/>
      <c r="C2" s="32"/>
      <c r="D2" s="33"/>
      <c r="E2" s="34"/>
      <c r="F2" s="34"/>
      <c r="G2" s="35"/>
    </row>
    <row r="3" spans="1:10" s="36" customFormat="1" ht="24" customHeight="1">
      <c r="A3" s="37"/>
      <c r="B3" s="116"/>
      <c r="C3" s="32"/>
      <c r="D3" s="33"/>
      <c r="E3" s="34"/>
      <c r="F3" s="34"/>
      <c r="G3" s="35"/>
    </row>
    <row r="4" spans="1:10" s="36" customFormat="1" ht="24" customHeight="1">
      <c r="A4" s="37"/>
      <c r="B4" s="116"/>
      <c r="C4" s="158"/>
      <c r="D4" s="33"/>
      <c r="E4" s="41" t="s">
        <v>80</v>
      </c>
      <c r="F4" s="34"/>
      <c r="G4" s="41" t="s">
        <v>81</v>
      </c>
    </row>
    <row r="5" spans="1:10" ht="24" customHeight="1">
      <c r="A5" s="117" t="s">
        <v>11</v>
      </c>
      <c r="C5" s="39" t="s">
        <v>0</v>
      </c>
      <c r="D5" s="40"/>
      <c r="E5" s="41" t="s">
        <v>79</v>
      </c>
      <c r="F5" s="118"/>
      <c r="G5" s="41" t="s">
        <v>68</v>
      </c>
    </row>
    <row r="6" spans="1:10" ht="24" customHeight="1">
      <c r="C6" s="39"/>
      <c r="D6" s="35"/>
      <c r="E6" s="159" t="s">
        <v>71</v>
      </c>
      <c r="F6" s="159"/>
      <c r="G6" s="159"/>
    </row>
    <row r="7" spans="1:10" ht="24" customHeight="1">
      <c r="A7" s="43" t="s">
        <v>12</v>
      </c>
      <c r="C7" s="39"/>
      <c r="D7" s="39"/>
      <c r="E7" s="44">
        <v>791266</v>
      </c>
      <c r="F7" s="45"/>
      <c r="G7" s="44">
        <v>691375</v>
      </c>
      <c r="I7" s="46"/>
      <c r="J7" s="46"/>
    </row>
    <row r="8" spans="1:10" ht="24" customHeight="1">
      <c r="A8" s="43" t="s">
        <v>47</v>
      </c>
      <c r="C8" s="39" t="s">
        <v>173</v>
      </c>
      <c r="D8" s="39"/>
      <c r="E8" s="44">
        <v>16341680</v>
      </c>
      <c r="F8" s="45"/>
      <c r="G8" s="44">
        <v>33153769</v>
      </c>
      <c r="I8" s="46"/>
      <c r="J8" s="46"/>
    </row>
    <row r="9" spans="1:10" ht="24" customHeight="1">
      <c r="A9" s="43" t="s">
        <v>48</v>
      </c>
      <c r="C9" s="39">
        <v>10</v>
      </c>
      <c r="D9" s="39"/>
      <c r="E9" s="44">
        <v>1427788</v>
      </c>
      <c r="F9" s="45"/>
      <c r="G9" s="44">
        <v>703326</v>
      </c>
      <c r="I9" s="46"/>
      <c r="J9" s="46"/>
    </row>
    <row r="10" spans="1:10" ht="24" customHeight="1">
      <c r="A10" s="43" t="s">
        <v>49</v>
      </c>
      <c r="C10" s="39" t="s">
        <v>174</v>
      </c>
      <c r="D10" s="39"/>
      <c r="E10" s="44">
        <v>42592801</v>
      </c>
      <c r="F10" s="45"/>
      <c r="G10" s="44">
        <v>42864249</v>
      </c>
      <c r="I10" s="46"/>
      <c r="J10" s="46"/>
    </row>
    <row r="11" spans="1:10" ht="24" customHeight="1">
      <c r="A11" s="43" t="s">
        <v>50</v>
      </c>
      <c r="C11" s="39" t="s">
        <v>175</v>
      </c>
      <c r="D11" s="39"/>
      <c r="E11" s="44">
        <v>230313750</v>
      </c>
      <c r="F11" s="47"/>
      <c r="G11" s="44">
        <v>226667930</v>
      </c>
      <c r="I11" s="46"/>
      <c r="J11" s="46"/>
    </row>
    <row r="12" spans="1:10" ht="24" customHeight="1">
      <c r="A12" s="43" t="s">
        <v>51</v>
      </c>
      <c r="C12" s="39">
        <v>14</v>
      </c>
      <c r="D12" s="39"/>
      <c r="E12" s="44">
        <v>8190043</v>
      </c>
      <c r="F12" s="47"/>
      <c r="G12" s="44">
        <v>8304680</v>
      </c>
      <c r="I12" s="46"/>
      <c r="J12" s="46"/>
    </row>
    <row r="13" spans="1:10" ht="24" customHeight="1">
      <c r="A13" s="43" t="s">
        <v>184</v>
      </c>
      <c r="C13" s="39">
        <v>15</v>
      </c>
      <c r="D13" s="39"/>
      <c r="E13" s="44">
        <v>389261</v>
      </c>
      <c r="F13" s="47"/>
      <c r="G13" s="44">
        <v>352028</v>
      </c>
      <c r="I13" s="46"/>
      <c r="J13" s="46"/>
    </row>
    <row r="14" spans="1:10" ht="24" customHeight="1">
      <c r="A14" s="43" t="s">
        <v>53</v>
      </c>
      <c r="C14" s="39">
        <v>30</v>
      </c>
      <c r="D14" s="39"/>
      <c r="E14" s="44">
        <v>573726</v>
      </c>
      <c r="F14" s="47"/>
      <c r="G14" s="44">
        <v>662909</v>
      </c>
      <c r="I14" s="46"/>
      <c r="J14" s="46"/>
    </row>
    <row r="15" spans="1:10" ht="24" customHeight="1">
      <c r="A15" s="43" t="s">
        <v>52</v>
      </c>
      <c r="C15" s="39">
        <v>16</v>
      </c>
      <c r="D15" s="39"/>
      <c r="E15" s="44">
        <v>384449</v>
      </c>
      <c r="F15" s="47"/>
      <c r="G15" s="44">
        <v>310299</v>
      </c>
      <c r="I15" s="46"/>
      <c r="J15" s="46"/>
    </row>
    <row r="16" spans="1:10" ht="24" customHeight="1">
      <c r="A16" s="43" t="s">
        <v>39</v>
      </c>
      <c r="C16" s="39">
        <v>17</v>
      </c>
      <c r="D16" s="39"/>
      <c r="E16" s="44">
        <v>1982105</v>
      </c>
      <c r="F16" s="47"/>
      <c r="G16" s="44">
        <v>1683183</v>
      </c>
      <c r="I16" s="46"/>
      <c r="J16" s="46"/>
    </row>
    <row r="17" spans="1:10" ht="24" customHeight="1">
      <c r="A17" s="43" t="s">
        <v>29</v>
      </c>
      <c r="C17" s="39"/>
      <c r="D17" s="39"/>
      <c r="E17" s="48">
        <v>106215</v>
      </c>
      <c r="F17" s="47"/>
      <c r="G17" s="48">
        <v>100050</v>
      </c>
      <c r="I17" s="46"/>
      <c r="J17" s="46"/>
    </row>
    <row r="18" spans="1:10" ht="24" customHeight="1">
      <c r="A18" s="43" t="s">
        <v>54</v>
      </c>
      <c r="C18" s="39" t="s">
        <v>176</v>
      </c>
      <c r="D18" s="39"/>
      <c r="E18" s="48">
        <v>879432</v>
      </c>
      <c r="F18" s="47"/>
      <c r="G18" s="48">
        <v>845282</v>
      </c>
      <c r="J18" s="46"/>
    </row>
    <row r="19" spans="1:10" ht="24" customHeight="1" thickBot="1">
      <c r="A19" s="117" t="s">
        <v>13</v>
      </c>
      <c r="E19" s="77">
        <f>SUM(E7:E18)</f>
        <v>303972516</v>
      </c>
      <c r="F19" s="76"/>
      <c r="G19" s="77">
        <f>SUM(G7:G18)</f>
        <v>316339080</v>
      </c>
    </row>
    <row r="20" spans="1:10" ht="24" customHeight="1" thickTop="1">
      <c r="A20" s="117"/>
      <c r="E20" s="45"/>
      <c r="F20" s="45"/>
      <c r="G20" s="40"/>
    </row>
    <row r="21" spans="1:10" s="36" customFormat="1" ht="24" customHeight="1">
      <c r="A21" s="2" t="s">
        <v>42</v>
      </c>
      <c r="B21" s="116"/>
      <c r="C21" s="32"/>
      <c r="D21" s="33"/>
      <c r="E21" s="34"/>
      <c r="F21" s="34"/>
      <c r="G21" s="35"/>
    </row>
    <row r="22" spans="1:10" s="36" customFormat="1" ht="24" customHeight="1">
      <c r="A22" s="8" t="s">
        <v>78</v>
      </c>
      <c r="B22" s="116"/>
      <c r="C22" s="32"/>
      <c r="D22" s="33"/>
      <c r="E22" s="54"/>
      <c r="F22" s="54"/>
      <c r="G22" s="35"/>
    </row>
    <row r="23" spans="1:10" s="36" customFormat="1" ht="24" customHeight="1">
      <c r="A23" s="37"/>
      <c r="B23" s="116"/>
      <c r="C23" s="32"/>
      <c r="D23" s="33"/>
      <c r="E23" s="54"/>
      <c r="F23" s="54"/>
      <c r="G23" s="35"/>
    </row>
    <row r="24" spans="1:10" ht="24" customHeight="1">
      <c r="C24" s="158"/>
      <c r="D24" s="33"/>
      <c r="E24" s="41" t="s">
        <v>80</v>
      </c>
      <c r="F24" s="34"/>
      <c r="G24" s="41" t="s">
        <v>81</v>
      </c>
    </row>
    <row r="25" spans="1:10" ht="24" customHeight="1">
      <c r="A25" s="117" t="s">
        <v>32</v>
      </c>
      <c r="C25" s="39" t="s">
        <v>0</v>
      </c>
      <c r="D25" s="40"/>
      <c r="E25" s="41" t="s">
        <v>79</v>
      </c>
      <c r="F25" s="118"/>
      <c r="G25" s="41" t="s">
        <v>68</v>
      </c>
    </row>
    <row r="26" spans="1:10" ht="24" customHeight="1">
      <c r="A26" s="117"/>
      <c r="C26" s="39"/>
      <c r="D26" s="35"/>
      <c r="E26" s="159" t="s">
        <v>71</v>
      </c>
      <c r="F26" s="159"/>
      <c r="G26" s="159"/>
    </row>
    <row r="27" spans="1:10" ht="24" customHeight="1">
      <c r="C27" s="42"/>
      <c r="D27" s="38"/>
      <c r="E27" s="53"/>
      <c r="F27" s="55"/>
    </row>
    <row r="28" spans="1:10" ht="24" customHeight="1">
      <c r="A28" s="119" t="s">
        <v>82</v>
      </c>
      <c r="C28" s="42"/>
      <c r="D28" s="38"/>
      <c r="E28" s="53"/>
      <c r="F28" s="55"/>
      <c r="H28" s="120"/>
      <c r="I28" s="46"/>
    </row>
    <row r="29" spans="1:10" ht="24" customHeight="1">
      <c r="A29" s="43" t="s">
        <v>10</v>
      </c>
      <c r="C29" s="39" t="s">
        <v>177</v>
      </c>
      <c r="D29" s="39"/>
      <c r="E29" s="48">
        <v>244823149</v>
      </c>
      <c r="F29" s="47"/>
      <c r="G29" s="48">
        <v>251453387</v>
      </c>
      <c r="H29" s="120"/>
      <c r="I29" s="46"/>
      <c r="J29" s="46"/>
    </row>
    <row r="30" spans="1:10" s="154" customFormat="1" ht="24" customHeight="1">
      <c r="A30" s="153" t="s">
        <v>28</v>
      </c>
      <c r="C30" s="155" t="s">
        <v>178</v>
      </c>
      <c r="D30" s="155"/>
      <c r="E30" s="48">
        <v>9475918</v>
      </c>
      <c r="F30" s="47"/>
      <c r="G30" s="48">
        <v>10253377</v>
      </c>
      <c r="H30" s="156"/>
      <c r="I30" s="157"/>
      <c r="J30" s="157"/>
    </row>
    <row r="31" spans="1:10" s="154" customFormat="1" ht="24" customHeight="1">
      <c r="A31" s="153" t="s">
        <v>14</v>
      </c>
      <c r="C31" s="155"/>
      <c r="D31" s="155"/>
      <c r="E31" s="48">
        <v>873789</v>
      </c>
      <c r="F31" s="47"/>
      <c r="G31" s="48">
        <v>422819</v>
      </c>
      <c r="H31" s="156"/>
      <c r="I31" s="157"/>
      <c r="J31" s="157"/>
    </row>
    <row r="32" spans="1:10" s="154" customFormat="1" ht="24" customHeight="1">
      <c r="A32" s="153" t="s">
        <v>62</v>
      </c>
      <c r="C32" s="155">
        <v>10</v>
      </c>
      <c r="D32" s="155"/>
      <c r="E32" s="48">
        <v>674583</v>
      </c>
      <c r="F32" s="47"/>
      <c r="G32" s="48">
        <v>578628</v>
      </c>
      <c r="H32" s="156"/>
      <c r="I32" s="157"/>
      <c r="J32" s="157"/>
    </row>
    <row r="33" spans="1:10" s="154" customFormat="1" ht="24" customHeight="1">
      <c r="A33" s="153" t="s">
        <v>83</v>
      </c>
      <c r="C33" s="155" t="s">
        <v>179</v>
      </c>
      <c r="D33" s="155"/>
      <c r="E33" s="48">
        <v>6373582</v>
      </c>
      <c r="F33" s="47"/>
      <c r="G33" s="48">
        <v>14171822</v>
      </c>
      <c r="H33" s="156"/>
      <c r="I33" s="157"/>
      <c r="J33" s="157"/>
    </row>
    <row r="34" spans="1:10" s="154" customFormat="1" ht="24" customHeight="1">
      <c r="A34" s="153" t="s">
        <v>15</v>
      </c>
      <c r="C34" s="155">
        <v>28</v>
      </c>
      <c r="D34" s="155"/>
      <c r="E34" s="48">
        <v>1058323</v>
      </c>
      <c r="F34" s="47"/>
      <c r="G34" s="48">
        <v>752743</v>
      </c>
      <c r="H34" s="156"/>
      <c r="I34" s="157"/>
      <c r="J34" s="157"/>
    </row>
    <row r="35" spans="1:10" s="154" customFormat="1" ht="24" customHeight="1">
      <c r="A35" s="153" t="s">
        <v>16</v>
      </c>
      <c r="C35" s="155"/>
      <c r="D35" s="155"/>
      <c r="E35" s="48">
        <v>796754</v>
      </c>
      <c r="F35" s="47"/>
      <c r="G35" s="48">
        <v>905623</v>
      </c>
      <c r="H35" s="156"/>
      <c r="I35" s="157"/>
      <c r="J35" s="157"/>
    </row>
    <row r="36" spans="1:10" s="154" customFormat="1" ht="24" customHeight="1">
      <c r="A36" s="153" t="s">
        <v>84</v>
      </c>
      <c r="C36" s="155" t="s">
        <v>180</v>
      </c>
      <c r="D36" s="155"/>
      <c r="E36" s="48">
        <v>589180</v>
      </c>
      <c r="F36" s="47"/>
      <c r="G36" s="48">
        <v>676897</v>
      </c>
      <c r="H36" s="156"/>
      <c r="I36" s="157"/>
      <c r="J36" s="157"/>
    </row>
    <row r="37" spans="1:10" s="154" customFormat="1" ht="24" customHeight="1">
      <c r="A37" s="153" t="s">
        <v>37</v>
      </c>
      <c r="C37" s="155">
        <v>22</v>
      </c>
      <c r="D37" s="155"/>
      <c r="E37" s="48">
        <v>508636</v>
      </c>
      <c r="F37" s="47"/>
      <c r="G37" s="48">
        <v>455591</v>
      </c>
      <c r="H37" s="156"/>
      <c r="I37" s="157"/>
      <c r="J37" s="157"/>
    </row>
    <row r="38" spans="1:10" s="154" customFormat="1" ht="24" customHeight="1">
      <c r="A38" s="153" t="s">
        <v>160</v>
      </c>
      <c r="C38" s="155"/>
      <c r="D38" s="155"/>
      <c r="E38" s="48">
        <v>785017</v>
      </c>
      <c r="F38" s="47"/>
      <c r="G38" s="48">
        <v>236207</v>
      </c>
      <c r="H38" s="156"/>
      <c r="I38" s="157"/>
      <c r="J38" s="157"/>
    </row>
    <row r="39" spans="1:10" s="154" customFormat="1" ht="24" customHeight="1">
      <c r="A39" s="153" t="s">
        <v>36</v>
      </c>
      <c r="C39" s="155"/>
      <c r="D39" s="155"/>
      <c r="E39" s="44">
        <v>222610</v>
      </c>
      <c r="F39" s="47"/>
      <c r="G39" s="44">
        <v>242170</v>
      </c>
      <c r="H39" s="156"/>
      <c r="I39" s="157"/>
      <c r="J39" s="157"/>
    </row>
    <row r="40" spans="1:10" s="154" customFormat="1" ht="24" customHeight="1">
      <c r="A40" s="153" t="s">
        <v>17</v>
      </c>
      <c r="C40" s="155" t="s">
        <v>181</v>
      </c>
      <c r="D40" s="155"/>
      <c r="E40" s="44">
        <v>1161952</v>
      </c>
      <c r="F40" s="47"/>
      <c r="G40" s="44">
        <v>572574</v>
      </c>
      <c r="H40" s="156"/>
      <c r="I40" s="157"/>
      <c r="J40" s="157"/>
    </row>
    <row r="41" spans="1:10" ht="24" customHeight="1">
      <c r="A41" s="117" t="s">
        <v>18</v>
      </c>
      <c r="C41" s="39"/>
      <c r="D41" s="39"/>
      <c r="E41" s="78">
        <f>SUM(E29:E40)</f>
        <v>267343493</v>
      </c>
      <c r="F41" s="76"/>
      <c r="G41" s="78">
        <f>SUM(G29:G40)</f>
        <v>280721838</v>
      </c>
      <c r="H41" s="120"/>
      <c r="I41" s="46"/>
    </row>
    <row r="42" spans="1:10" ht="24" customHeight="1">
      <c r="A42" s="117"/>
      <c r="C42" s="39"/>
      <c r="D42" s="39"/>
      <c r="E42" s="48"/>
      <c r="F42" s="47"/>
      <c r="G42" s="48"/>
    </row>
    <row r="43" spans="1:10" ht="24" customHeight="1">
      <c r="A43" s="119" t="s">
        <v>33</v>
      </c>
      <c r="C43" s="56"/>
      <c r="D43" s="57"/>
      <c r="E43" s="44"/>
      <c r="F43" s="55"/>
      <c r="G43" s="44"/>
    </row>
    <row r="44" spans="1:10" ht="24" customHeight="1">
      <c r="A44" s="43" t="s">
        <v>19</v>
      </c>
      <c r="C44" s="39"/>
      <c r="D44" s="38"/>
      <c r="E44" s="44"/>
      <c r="F44" s="55"/>
      <c r="G44" s="44"/>
    </row>
    <row r="45" spans="1:10" ht="24" customHeight="1">
      <c r="A45" s="121" t="s">
        <v>86</v>
      </c>
      <c r="C45" s="39"/>
      <c r="D45" s="39"/>
      <c r="E45" s="48"/>
      <c r="F45" s="58"/>
      <c r="G45" s="48"/>
    </row>
    <row r="46" spans="1:10" ht="24" customHeight="1" thickBot="1">
      <c r="A46" s="122" t="s">
        <v>87</v>
      </c>
      <c r="C46" s="39"/>
      <c r="D46" s="39"/>
      <c r="E46" s="61">
        <v>20000000</v>
      </c>
      <c r="F46" s="58"/>
      <c r="G46" s="61">
        <v>20000000</v>
      </c>
      <c r="J46" s="46"/>
    </row>
    <row r="47" spans="1:10" ht="24" customHeight="1" thickTop="1">
      <c r="A47" s="121" t="s">
        <v>85</v>
      </c>
      <c r="C47" s="39"/>
      <c r="D47" s="39"/>
      <c r="E47" s="48"/>
      <c r="F47" s="58"/>
      <c r="G47" s="48"/>
      <c r="I47" s="46"/>
      <c r="J47" s="46"/>
    </row>
    <row r="48" spans="1:10" ht="24" customHeight="1">
      <c r="A48" s="122" t="s">
        <v>87</v>
      </c>
      <c r="C48" s="39"/>
      <c r="D48" s="39"/>
      <c r="E48" s="48">
        <v>20000000</v>
      </c>
      <c r="F48" s="58"/>
      <c r="G48" s="48">
        <v>20000000</v>
      </c>
      <c r="I48" s="46"/>
      <c r="J48" s="46"/>
    </row>
    <row r="49" spans="1:10" ht="24" customHeight="1">
      <c r="A49" s="123" t="s">
        <v>44</v>
      </c>
      <c r="C49" s="39"/>
      <c r="D49" s="39"/>
      <c r="E49" s="48">
        <v>10598915</v>
      </c>
      <c r="F49" s="58"/>
      <c r="G49" s="48">
        <v>10598915</v>
      </c>
      <c r="I49" s="46"/>
      <c r="J49" s="46"/>
    </row>
    <row r="50" spans="1:10" ht="24" customHeight="1">
      <c r="A50" s="123" t="s">
        <v>38</v>
      </c>
      <c r="C50" s="39"/>
      <c r="D50" s="39"/>
      <c r="E50" s="48">
        <v>-2288233</v>
      </c>
      <c r="F50" s="59"/>
      <c r="G50" s="48">
        <v>-2779459</v>
      </c>
      <c r="J50" s="46"/>
    </row>
    <row r="51" spans="1:10" ht="24" customHeight="1">
      <c r="A51" s="123" t="s">
        <v>20</v>
      </c>
      <c r="C51" s="39"/>
      <c r="D51" s="39"/>
      <c r="E51" s="48"/>
      <c r="F51" s="47"/>
      <c r="G51" s="48"/>
      <c r="I51" s="46"/>
    </row>
    <row r="52" spans="1:10" ht="24" customHeight="1">
      <c r="A52" s="121" t="s">
        <v>88</v>
      </c>
      <c r="C52" s="39"/>
      <c r="D52" s="39"/>
      <c r="E52" s="48"/>
      <c r="F52" s="47"/>
      <c r="G52" s="48"/>
      <c r="I52" s="46"/>
    </row>
    <row r="53" spans="1:10" ht="24" customHeight="1">
      <c r="A53" s="122" t="s">
        <v>59</v>
      </c>
      <c r="C53" s="39">
        <v>26</v>
      </c>
      <c r="D53" s="39"/>
      <c r="E53" s="48">
        <v>1064000</v>
      </c>
      <c r="F53" s="47"/>
      <c r="G53" s="48">
        <v>1064000</v>
      </c>
      <c r="I53" s="46"/>
    </row>
    <row r="54" spans="1:10" ht="24" customHeight="1">
      <c r="A54" s="121" t="s">
        <v>89</v>
      </c>
      <c r="C54" s="56"/>
      <c r="D54" s="57"/>
      <c r="E54" s="48">
        <v>7254341</v>
      </c>
      <c r="F54" s="60"/>
      <c r="G54" s="48">
        <v>6733786</v>
      </c>
      <c r="I54" s="46"/>
    </row>
    <row r="55" spans="1:10" ht="24" customHeight="1">
      <c r="A55" s="117" t="s">
        <v>27</v>
      </c>
      <c r="C55" s="42"/>
      <c r="D55" s="38"/>
      <c r="E55" s="78">
        <f>SUM(E48:E54)</f>
        <v>36629023</v>
      </c>
      <c r="F55" s="76"/>
      <c r="G55" s="78">
        <f>SUM(G48:G54)</f>
        <v>35617242</v>
      </c>
      <c r="I55" s="46"/>
    </row>
    <row r="56" spans="1:10" ht="24" customHeight="1" thickBot="1">
      <c r="A56" s="117" t="s">
        <v>34</v>
      </c>
      <c r="C56" s="42"/>
      <c r="D56" s="38"/>
      <c r="E56" s="79">
        <f>SUM(E55,E41)</f>
        <v>303972516</v>
      </c>
      <c r="F56" s="76"/>
      <c r="G56" s="79">
        <f>SUM(G55,G41)</f>
        <v>316339080</v>
      </c>
    </row>
    <row r="57" spans="1:10" ht="24" customHeight="1" thickTop="1">
      <c r="A57" s="43"/>
      <c r="C57" s="42"/>
      <c r="D57" s="38"/>
      <c r="E57" s="44">
        <f>E56-E19</f>
        <v>0</v>
      </c>
      <c r="F57" s="59"/>
      <c r="G57" s="44">
        <f>G56-G19</f>
        <v>0</v>
      </c>
    </row>
    <row r="58" spans="1:10" ht="24" customHeight="1">
      <c r="C58" s="42"/>
      <c r="D58" s="38"/>
      <c r="E58" s="62"/>
      <c r="F58" s="62"/>
    </row>
    <row r="59" spans="1:10" ht="24" customHeight="1">
      <c r="E59" s="62"/>
      <c r="F59" s="62"/>
    </row>
    <row r="60" spans="1:10" ht="24" customHeight="1">
      <c r="A60" s="36"/>
      <c r="C60" s="51"/>
      <c r="D60" s="52"/>
      <c r="E60" s="62"/>
      <c r="F60" s="62"/>
      <c r="G60" s="40"/>
    </row>
    <row r="61" spans="1:10" ht="24" customHeight="1">
      <c r="C61" s="51"/>
      <c r="D61" s="52"/>
      <c r="E61" s="62"/>
      <c r="F61" s="62"/>
      <c r="G61" s="40"/>
    </row>
    <row r="62" spans="1:10" s="36" customFormat="1" ht="24" customHeight="1">
      <c r="A62" s="38"/>
      <c r="B62" s="38"/>
      <c r="C62" s="51"/>
      <c r="D62" s="52"/>
      <c r="E62" s="62"/>
      <c r="F62" s="62"/>
      <c r="G62" s="40"/>
    </row>
    <row r="63" spans="1:10" ht="24" customHeight="1">
      <c r="C63" s="51"/>
      <c r="D63" s="52"/>
      <c r="E63" s="53"/>
      <c r="F63" s="53"/>
      <c r="G63" s="40"/>
    </row>
    <row r="64" spans="1:10" ht="24" customHeight="1">
      <c r="E64" s="55"/>
      <c r="F64" s="55"/>
    </row>
  </sheetData>
  <mergeCells count="2">
    <mergeCell ref="E6:G6"/>
    <mergeCell ref="E26:G26"/>
  </mergeCells>
  <phoneticPr fontId="0" type="noConversion"/>
  <printOptions horizontalCentered="1" gridLinesSet="0"/>
  <pageMargins left="0.8" right="0.8" top="0.48" bottom="0.5" header="0.5" footer="0.5"/>
  <pageSetup paperSize="9" scale="80" firstPageNumber="6" fitToHeight="0" orientation="portrait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2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9"/>
  <sheetViews>
    <sheetView showGridLines="0" view="pageBreakPreview" topLeftCell="A139" zoomScale="85" zoomScaleNormal="70" zoomScaleSheetLayoutView="85" workbookViewId="0">
      <selection activeCell="C117" sqref="C117"/>
    </sheetView>
  </sheetViews>
  <sheetFormatPr defaultColWidth="10.7265625" defaultRowHeight="24" customHeight="1"/>
  <cols>
    <col min="1" max="1" width="51.453125" style="9" customWidth="1"/>
    <col min="2" max="2" width="14.26953125" style="9" customWidth="1"/>
    <col min="3" max="3" width="9.1796875" style="14" bestFit="1" customWidth="1"/>
    <col min="4" max="4" width="1.1796875" style="19" customWidth="1"/>
    <col min="5" max="5" width="14.81640625" style="10" customWidth="1"/>
    <col min="6" max="6" width="1.1796875" style="26" customWidth="1"/>
    <col min="7" max="7" width="14.81640625" style="10" customWidth="1"/>
    <col min="8" max="10" width="2.54296875" style="9" customWidth="1"/>
    <col min="11" max="16384" width="10.7265625" style="9"/>
  </cols>
  <sheetData>
    <row r="1" spans="1:7" ht="24" customHeight="1">
      <c r="A1" s="2" t="s">
        <v>43</v>
      </c>
      <c r="B1" s="3"/>
      <c r="C1" s="4"/>
      <c r="D1" s="64"/>
      <c r="E1" s="6"/>
      <c r="F1" s="67"/>
      <c r="G1" s="6"/>
    </row>
    <row r="2" spans="1:7" ht="24" customHeight="1">
      <c r="A2" s="8" t="s">
        <v>90</v>
      </c>
      <c r="B2" s="3"/>
      <c r="C2" s="4"/>
      <c r="D2" s="64"/>
      <c r="E2" s="6"/>
      <c r="F2" s="67"/>
      <c r="G2" s="6"/>
    </row>
    <row r="3" spans="1:7" ht="24" customHeight="1">
      <c r="A3" s="8"/>
      <c r="B3" s="3"/>
      <c r="C3" s="4"/>
      <c r="D3" s="64"/>
      <c r="E3" s="6"/>
      <c r="F3" s="67"/>
      <c r="G3" s="6"/>
    </row>
    <row r="4" spans="1:7" ht="24" customHeight="1">
      <c r="B4" s="30"/>
      <c r="C4" s="12"/>
      <c r="E4" s="161" t="s">
        <v>72</v>
      </c>
      <c r="F4" s="161"/>
      <c r="G4" s="161"/>
    </row>
    <row r="5" spans="1:7" ht="24" customHeight="1">
      <c r="A5" s="8"/>
      <c r="B5" s="21"/>
      <c r="C5" s="12"/>
      <c r="E5" s="161" t="s">
        <v>73</v>
      </c>
      <c r="F5" s="161"/>
      <c r="G5" s="161"/>
    </row>
    <row r="6" spans="1:7" ht="24" customHeight="1">
      <c r="A6" s="8"/>
      <c r="C6" s="12"/>
      <c r="E6" s="68" t="s">
        <v>79</v>
      </c>
      <c r="F6" s="68"/>
      <c r="G6" s="68" t="s">
        <v>68</v>
      </c>
    </row>
    <row r="7" spans="1:7" ht="24" customHeight="1">
      <c r="A7" s="21"/>
      <c r="C7" s="30"/>
      <c r="D7" s="30"/>
      <c r="E7" s="160" t="s">
        <v>71</v>
      </c>
      <c r="F7" s="160"/>
      <c r="G7" s="160"/>
    </row>
    <row r="8" spans="1:7" ht="24" customHeight="1">
      <c r="A8" s="1" t="s">
        <v>22</v>
      </c>
      <c r="C8" s="12"/>
      <c r="D8" s="9"/>
      <c r="E8" s="13">
        <v>3244921</v>
      </c>
      <c r="F8" s="13"/>
      <c r="G8" s="13">
        <v>2749780</v>
      </c>
    </row>
    <row r="9" spans="1:7" ht="24" customHeight="1">
      <c r="A9" s="1" t="s">
        <v>3</v>
      </c>
      <c r="C9" s="12"/>
      <c r="D9" s="12"/>
      <c r="E9" s="13">
        <v>-1502644</v>
      </c>
      <c r="F9" s="13"/>
      <c r="G9" s="25">
        <v>-1037159</v>
      </c>
    </row>
    <row r="10" spans="1:7" ht="24" customHeight="1">
      <c r="A10" s="11" t="s">
        <v>23</v>
      </c>
      <c r="C10" s="9"/>
      <c r="D10" s="9"/>
      <c r="E10" s="72">
        <f>SUM(E8:E9)</f>
        <v>1742277</v>
      </c>
      <c r="F10" s="71"/>
      <c r="G10" s="72">
        <f>SUM(G8:G9)</f>
        <v>1712621</v>
      </c>
    </row>
    <row r="11" spans="1:7" ht="24" customHeight="1">
      <c r="A11" s="15" t="s">
        <v>24</v>
      </c>
      <c r="C11" s="12"/>
      <c r="D11" s="12"/>
      <c r="E11" s="29">
        <v>100790</v>
      </c>
      <c r="F11" s="29"/>
      <c r="G11" s="65">
        <v>107055</v>
      </c>
    </row>
    <row r="12" spans="1:7" ht="24" customHeight="1">
      <c r="A12" s="15" t="s">
        <v>25</v>
      </c>
      <c r="C12" s="12"/>
      <c r="D12" s="12"/>
      <c r="E12" s="66">
        <v>-25026</v>
      </c>
      <c r="F12" s="29"/>
      <c r="G12" s="66">
        <v>-30755</v>
      </c>
    </row>
    <row r="13" spans="1:7" ht="24" customHeight="1">
      <c r="A13" s="2" t="s">
        <v>26</v>
      </c>
      <c r="C13" s="12"/>
      <c r="D13" s="12"/>
      <c r="E13" s="72">
        <f>SUM(E11:E12)</f>
        <v>75764</v>
      </c>
      <c r="F13" s="71"/>
      <c r="G13" s="72">
        <f>SUM(G11:G12)</f>
        <v>76300</v>
      </c>
    </row>
    <row r="14" spans="1:7" ht="24" customHeight="1">
      <c r="A14" s="15" t="s">
        <v>161</v>
      </c>
      <c r="C14" s="5"/>
      <c r="D14" s="20"/>
      <c r="E14" s="5"/>
      <c r="F14" s="20"/>
      <c r="G14" s="5"/>
    </row>
    <row r="15" spans="1:7" ht="24" customHeight="1">
      <c r="A15" s="80" t="s">
        <v>159</v>
      </c>
      <c r="C15" s="12"/>
      <c r="D15" s="12"/>
      <c r="E15" s="13">
        <v>26136</v>
      </c>
      <c r="F15" s="16"/>
      <c r="G15" s="13">
        <v>8932</v>
      </c>
    </row>
    <row r="16" spans="1:7" ht="24" customHeight="1">
      <c r="A16" s="15" t="s">
        <v>162</v>
      </c>
      <c r="C16" s="12"/>
      <c r="D16" s="12"/>
      <c r="E16" s="13">
        <v>-32969</v>
      </c>
      <c r="F16" s="13"/>
      <c r="G16" s="13">
        <v>0</v>
      </c>
    </row>
    <row r="17" spans="1:7" ht="24" customHeight="1">
      <c r="A17" s="15" t="s">
        <v>35</v>
      </c>
      <c r="C17" s="12"/>
      <c r="D17" s="12"/>
      <c r="E17" s="13">
        <v>46813</v>
      </c>
      <c r="F17" s="13"/>
      <c r="G17" s="13">
        <v>109907</v>
      </c>
    </row>
    <row r="18" spans="1:7" ht="24" customHeight="1">
      <c r="A18" s="1" t="s">
        <v>57</v>
      </c>
      <c r="C18" s="12"/>
      <c r="D18" s="9"/>
      <c r="E18" s="13">
        <v>19687</v>
      </c>
      <c r="F18" s="13"/>
      <c r="G18" s="13">
        <v>22130</v>
      </c>
    </row>
    <row r="19" spans="1:7" ht="24" customHeight="1">
      <c r="A19" s="11" t="s">
        <v>61</v>
      </c>
      <c r="C19" s="9"/>
      <c r="D19" s="9"/>
      <c r="E19" s="72">
        <f>SUM(E10,E13:E18)</f>
        <v>1877708</v>
      </c>
      <c r="F19" s="71"/>
      <c r="G19" s="72">
        <f>SUM(G10,G13:G18)</f>
        <v>1929890</v>
      </c>
    </row>
    <row r="20" spans="1:7" ht="24" customHeight="1">
      <c r="A20" s="11" t="s">
        <v>55</v>
      </c>
      <c r="C20" s="9"/>
      <c r="D20" s="9"/>
      <c r="E20" s="13"/>
      <c r="F20" s="16"/>
      <c r="G20" s="13"/>
    </row>
    <row r="21" spans="1:7" ht="24" customHeight="1">
      <c r="A21" s="80" t="s">
        <v>7</v>
      </c>
      <c r="B21" s="17"/>
      <c r="C21" s="12"/>
      <c r="D21" s="9"/>
      <c r="E21" s="13">
        <v>436644</v>
      </c>
      <c r="F21" s="16"/>
      <c r="G21" s="13">
        <v>413136</v>
      </c>
    </row>
    <row r="22" spans="1:7" ht="24" customHeight="1">
      <c r="A22" s="80" t="s">
        <v>9</v>
      </c>
      <c r="B22" s="17"/>
      <c r="C22" s="12"/>
      <c r="D22" s="9"/>
      <c r="E22" s="13">
        <v>3421</v>
      </c>
      <c r="F22" s="16"/>
      <c r="G22" s="13">
        <v>4088</v>
      </c>
    </row>
    <row r="23" spans="1:7" ht="24" customHeight="1">
      <c r="A23" s="80" t="s">
        <v>91</v>
      </c>
      <c r="B23" s="17"/>
      <c r="C23" s="12"/>
      <c r="D23" s="9"/>
      <c r="E23" s="13">
        <v>198498</v>
      </c>
      <c r="F23" s="16"/>
      <c r="G23" s="13">
        <v>166115</v>
      </c>
    </row>
    <row r="24" spans="1:7" ht="24" customHeight="1">
      <c r="A24" s="80" t="s">
        <v>8</v>
      </c>
      <c r="B24" s="17"/>
      <c r="C24" s="9"/>
      <c r="D24" s="9"/>
      <c r="E24" s="13">
        <v>94590</v>
      </c>
      <c r="F24" s="16"/>
      <c r="G24" s="13">
        <v>87105</v>
      </c>
    </row>
    <row r="25" spans="1:7" ht="24" customHeight="1">
      <c r="A25" s="80" t="s">
        <v>30</v>
      </c>
      <c r="B25" s="17"/>
      <c r="C25" s="9"/>
      <c r="D25" s="9"/>
      <c r="E25" s="13">
        <v>33440</v>
      </c>
      <c r="F25" s="16"/>
      <c r="G25" s="13">
        <v>37110</v>
      </c>
    </row>
    <row r="26" spans="1:7" ht="24" customHeight="1">
      <c r="A26" s="80" t="s">
        <v>31</v>
      </c>
      <c r="B26" s="17"/>
      <c r="C26" s="9"/>
      <c r="D26" s="9"/>
      <c r="E26" s="13">
        <v>22290</v>
      </c>
      <c r="F26" s="16"/>
      <c r="G26" s="13">
        <v>29858</v>
      </c>
    </row>
    <row r="27" spans="1:7" ht="24" customHeight="1">
      <c r="A27" s="80" t="s">
        <v>45</v>
      </c>
      <c r="B27" s="17"/>
      <c r="C27" s="9"/>
      <c r="D27" s="9"/>
      <c r="E27" s="13">
        <v>91150</v>
      </c>
      <c r="F27" s="16"/>
      <c r="G27" s="13">
        <v>86729</v>
      </c>
    </row>
    <row r="28" spans="1:7" ht="24" customHeight="1">
      <c r="A28" s="80" t="s">
        <v>105</v>
      </c>
      <c r="B28" s="17"/>
      <c r="C28" s="1"/>
      <c r="D28" s="1"/>
      <c r="E28" s="66">
        <v>57689</v>
      </c>
      <c r="F28" s="16"/>
      <c r="G28" s="66">
        <v>50649</v>
      </c>
    </row>
    <row r="29" spans="1:7" ht="24" customHeight="1">
      <c r="A29" s="11" t="s">
        <v>56</v>
      </c>
      <c r="B29" s="1"/>
      <c r="C29" s="9"/>
      <c r="D29" s="9"/>
      <c r="E29" s="72">
        <f>SUM(E21:E28)</f>
        <v>937722</v>
      </c>
      <c r="F29" s="71"/>
      <c r="G29" s="72">
        <f>SUM(G21:G28)</f>
        <v>874790</v>
      </c>
    </row>
    <row r="30" spans="1:7" ht="24" customHeight="1">
      <c r="A30" s="1" t="s">
        <v>63</v>
      </c>
      <c r="B30" s="1"/>
      <c r="C30" s="12"/>
      <c r="D30" s="9"/>
      <c r="E30" s="25">
        <v>338703</v>
      </c>
      <c r="F30" s="16"/>
      <c r="G30" s="25">
        <v>537921</v>
      </c>
    </row>
    <row r="31" spans="1:7" ht="24" customHeight="1">
      <c r="A31" s="11" t="s">
        <v>58</v>
      </c>
      <c r="B31" s="1"/>
      <c r="C31" s="9"/>
      <c r="D31" s="9"/>
      <c r="E31" s="70">
        <f>E19-E29-E30</f>
        <v>601283</v>
      </c>
      <c r="F31" s="71"/>
      <c r="G31" s="70">
        <f>G19-G29-G30</f>
        <v>517179</v>
      </c>
    </row>
    <row r="32" spans="1:7" ht="24" customHeight="1">
      <c r="A32" s="1" t="s">
        <v>46</v>
      </c>
      <c r="B32" s="1"/>
      <c r="C32" s="12"/>
      <c r="D32" s="9"/>
      <c r="E32" s="25">
        <v>125362</v>
      </c>
      <c r="F32" s="13"/>
      <c r="G32" s="25">
        <v>100089</v>
      </c>
    </row>
    <row r="33" spans="1:7" ht="24" customHeight="1" thickBot="1">
      <c r="A33" s="11" t="s">
        <v>92</v>
      </c>
      <c r="B33" s="1"/>
      <c r="C33" s="9"/>
      <c r="D33" s="9"/>
      <c r="E33" s="150">
        <f>E31-E32</f>
        <v>475921</v>
      </c>
      <c r="F33" s="71"/>
      <c r="G33" s="150">
        <f>G31-G32</f>
        <v>417090</v>
      </c>
    </row>
    <row r="34" spans="1:7" ht="24" customHeight="1" thickTop="1">
      <c r="A34" s="11"/>
      <c r="B34" s="1"/>
      <c r="C34" s="9"/>
      <c r="D34" s="9"/>
      <c r="E34" s="13"/>
      <c r="F34" s="16"/>
      <c r="G34" s="13"/>
    </row>
    <row r="35" spans="1:7" ht="24" customHeight="1">
      <c r="A35" s="1"/>
      <c r="B35" s="1"/>
      <c r="C35" s="9"/>
      <c r="D35" s="9"/>
      <c r="E35" s="31"/>
      <c r="F35" s="24"/>
      <c r="G35" s="31"/>
    </row>
    <row r="36" spans="1:7" ht="24" customHeight="1">
      <c r="A36" s="2" t="s">
        <v>43</v>
      </c>
      <c r="B36" s="3"/>
      <c r="C36" s="4"/>
      <c r="D36" s="64"/>
      <c r="E36" s="6"/>
      <c r="F36" s="67"/>
      <c r="G36" s="6"/>
    </row>
    <row r="37" spans="1:7" ht="24" customHeight="1">
      <c r="A37" s="8" t="s">
        <v>90</v>
      </c>
      <c r="B37" s="3"/>
      <c r="C37" s="4"/>
      <c r="D37" s="64"/>
      <c r="E37" s="6"/>
      <c r="F37" s="67"/>
      <c r="G37" s="6"/>
    </row>
    <row r="38" spans="1:7" ht="24" customHeight="1">
      <c r="A38" s="8"/>
      <c r="B38" s="3"/>
      <c r="C38" s="4"/>
      <c r="D38" s="64"/>
      <c r="E38" s="6"/>
      <c r="F38" s="67"/>
      <c r="G38" s="6"/>
    </row>
    <row r="39" spans="1:7" ht="24" customHeight="1">
      <c r="B39" s="3"/>
      <c r="C39" s="12"/>
      <c r="E39" s="161" t="s">
        <v>72</v>
      </c>
      <c r="F39" s="161"/>
      <c r="G39" s="161"/>
    </row>
    <row r="40" spans="1:7" ht="24" customHeight="1">
      <c r="A40" s="8"/>
      <c r="B40" s="21"/>
      <c r="C40" s="12"/>
      <c r="E40" s="161" t="s">
        <v>73</v>
      </c>
      <c r="F40" s="161"/>
      <c r="G40" s="161"/>
    </row>
    <row r="41" spans="1:7" ht="24" customHeight="1">
      <c r="A41" s="8"/>
      <c r="C41" s="12"/>
      <c r="E41" s="68">
        <v>2567</v>
      </c>
      <c r="F41" s="68"/>
      <c r="G41" s="68" t="s">
        <v>68</v>
      </c>
    </row>
    <row r="42" spans="1:7" ht="24" customHeight="1">
      <c r="A42" s="21"/>
      <c r="C42" s="30"/>
      <c r="D42" s="30"/>
      <c r="E42" s="160" t="s">
        <v>71</v>
      </c>
      <c r="F42" s="160"/>
      <c r="G42" s="160"/>
    </row>
    <row r="43" spans="1:7" ht="24" customHeight="1">
      <c r="A43" s="11" t="s">
        <v>93</v>
      </c>
      <c r="B43" s="1"/>
      <c r="C43" s="12"/>
      <c r="D43" s="9"/>
      <c r="E43" s="13"/>
      <c r="F43" s="16"/>
      <c r="G43" s="13"/>
    </row>
    <row r="44" spans="1:7" ht="24" customHeight="1">
      <c r="A44" s="81" t="s">
        <v>94</v>
      </c>
      <c r="B44" s="1"/>
      <c r="C44" s="9"/>
      <c r="D44" s="9"/>
      <c r="E44" s="13"/>
      <c r="F44" s="16"/>
      <c r="G44" s="13"/>
    </row>
    <row r="45" spans="1:7" ht="24" customHeight="1">
      <c r="A45" s="1" t="s">
        <v>66</v>
      </c>
      <c r="B45" s="1"/>
      <c r="C45" s="5"/>
      <c r="D45" s="9"/>
      <c r="E45" s="5"/>
      <c r="F45" s="20"/>
      <c r="G45" s="5"/>
    </row>
    <row r="46" spans="1:7" ht="24" customHeight="1">
      <c r="A46" s="80" t="s">
        <v>95</v>
      </c>
      <c r="B46" s="1"/>
      <c r="C46" s="5"/>
      <c r="D46" s="9"/>
      <c r="E46" s="13">
        <v>-72134</v>
      </c>
      <c r="F46" s="16"/>
      <c r="G46" s="13">
        <v>-219406</v>
      </c>
    </row>
    <row r="47" spans="1:7" ht="24" customHeight="1">
      <c r="A47" s="1" t="s">
        <v>96</v>
      </c>
      <c r="B47" s="1"/>
      <c r="C47" s="5"/>
      <c r="D47" s="9"/>
      <c r="E47" s="13"/>
      <c r="F47" s="16"/>
      <c r="G47" s="13"/>
    </row>
    <row r="48" spans="1:7" ht="24" customHeight="1">
      <c r="A48" s="80" t="s">
        <v>94</v>
      </c>
      <c r="B48" s="1"/>
      <c r="C48" s="5"/>
      <c r="D48" s="9"/>
      <c r="E48" s="25">
        <v>14427</v>
      </c>
      <c r="F48" s="16"/>
      <c r="G48" s="25">
        <v>43882</v>
      </c>
    </row>
    <row r="49" spans="1:7" ht="24" customHeight="1">
      <c r="A49" s="11"/>
      <c r="B49" s="11"/>
      <c r="C49" s="69"/>
      <c r="D49" s="21"/>
      <c r="E49" s="73">
        <f>SUM(E46:E48)</f>
        <v>-57707</v>
      </c>
      <c r="F49" s="71"/>
      <c r="G49" s="73">
        <f>SUM(G46:G48)</f>
        <v>-175524</v>
      </c>
    </row>
    <row r="50" spans="1:7" ht="24" customHeight="1">
      <c r="A50" s="1"/>
      <c r="B50" s="1"/>
      <c r="C50" s="12"/>
      <c r="D50" s="9"/>
      <c r="E50" s="13"/>
      <c r="F50" s="16"/>
      <c r="G50" s="13"/>
    </row>
    <row r="51" spans="1:7" ht="24" customHeight="1">
      <c r="A51" s="81" t="s">
        <v>97</v>
      </c>
      <c r="B51" s="1"/>
      <c r="C51" s="12"/>
      <c r="D51" s="9"/>
      <c r="E51" s="13"/>
      <c r="F51" s="16"/>
      <c r="G51" s="13"/>
    </row>
    <row r="52" spans="1:7" ht="24" customHeight="1">
      <c r="A52" s="1" t="s">
        <v>98</v>
      </c>
      <c r="B52" s="1"/>
      <c r="C52" s="12"/>
      <c r="D52" s="9"/>
      <c r="E52" s="13"/>
      <c r="F52" s="16"/>
      <c r="G52" s="13"/>
    </row>
    <row r="53" spans="1:7" ht="24" customHeight="1">
      <c r="A53" s="80" t="s">
        <v>99</v>
      </c>
      <c r="B53" s="1"/>
      <c r="C53" s="12"/>
      <c r="D53" s="9"/>
      <c r="E53" s="13">
        <v>-114326</v>
      </c>
      <c r="F53" s="16"/>
      <c r="G53" s="13">
        <v>-323521</v>
      </c>
    </row>
    <row r="54" spans="1:7" ht="24" customHeight="1">
      <c r="A54" s="1" t="s">
        <v>96</v>
      </c>
      <c r="B54" s="1"/>
      <c r="C54" s="12"/>
      <c r="D54" s="9"/>
      <c r="E54" s="13"/>
      <c r="F54" s="16"/>
      <c r="G54" s="13"/>
    </row>
    <row r="55" spans="1:7" ht="24" customHeight="1">
      <c r="A55" s="80" t="s">
        <v>97</v>
      </c>
      <c r="B55" s="1"/>
      <c r="C55" s="12"/>
      <c r="D55" s="9"/>
      <c r="E55" s="25">
        <v>22865</v>
      </c>
      <c r="F55" s="16"/>
      <c r="G55" s="25">
        <v>64704</v>
      </c>
    </row>
    <row r="56" spans="1:7" ht="24" customHeight="1">
      <c r="A56" s="11"/>
      <c r="B56" s="1"/>
      <c r="C56" s="12"/>
      <c r="D56" s="9"/>
      <c r="E56" s="73">
        <f>SUM(E53:E55)</f>
        <v>-91461</v>
      </c>
      <c r="F56" s="71"/>
      <c r="G56" s="73">
        <f>SUM(G53:G55)</f>
        <v>-258817</v>
      </c>
    </row>
    <row r="57" spans="1:7" ht="24" customHeight="1">
      <c r="A57" s="11" t="s">
        <v>100</v>
      </c>
      <c r="B57" s="1"/>
      <c r="C57" s="5"/>
      <c r="D57" s="9"/>
      <c r="E57" s="72">
        <f>E49+E56</f>
        <v>-149168</v>
      </c>
      <c r="F57" s="71"/>
      <c r="G57" s="72">
        <f>G49+G56</f>
        <v>-434341</v>
      </c>
    </row>
    <row r="58" spans="1:7" ht="24" customHeight="1" thickBot="1">
      <c r="A58" s="11" t="s">
        <v>101</v>
      </c>
      <c r="B58" s="1"/>
      <c r="C58" s="9"/>
      <c r="D58" s="9"/>
      <c r="E58" s="74">
        <f>E57+E33</f>
        <v>326753</v>
      </c>
      <c r="F58" s="71"/>
      <c r="G58" s="74">
        <f>G57+G33</f>
        <v>-17251</v>
      </c>
    </row>
    <row r="59" spans="1:7" ht="24" customHeight="1" thickTop="1">
      <c r="A59" s="11"/>
      <c r="B59" s="1"/>
      <c r="C59" s="5"/>
      <c r="D59" s="9"/>
      <c r="E59" s="13"/>
      <c r="F59" s="16"/>
      <c r="G59" s="13"/>
    </row>
    <row r="60" spans="1:7" ht="24" customHeight="1">
      <c r="A60" s="11" t="s">
        <v>102</v>
      </c>
      <c r="C60" s="12"/>
      <c r="D60" s="9"/>
      <c r="E60" s="27"/>
      <c r="F60" s="28"/>
      <c r="G60" s="27"/>
    </row>
    <row r="61" spans="1:7" ht="24" customHeight="1" thickBot="1">
      <c r="A61" s="1" t="s">
        <v>103</v>
      </c>
      <c r="B61" s="1"/>
      <c r="C61" s="9"/>
      <c r="D61" s="9"/>
      <c r="E61" s="82">
        <v>0.23</v>
      </c>
      <c r="F61" s="75"/>
      <c r="G61" s="82">
        <v>0.21</v>
      </c>
    </row>
    <row r="62" spans="1:7" ht="24" customHeight="1" thickTop="1">
      <c r="A62" s="1"/>
      <c r="B62" s="1"/>
      <c r="C62" s="9"/>
      <c r="D62" s="9"/>
      <c r="E62" s="23"/>
      <c r="F62" s="18"/>
      <c r="G62" s="23"/>
    </row>
    <row r="63" spans="1:7" ht="24" customHeight="1">
      <c r="A63" s="1"/>
      <c r="B63" s="1"/>
      <c r="E63" s="23"/>
      <c r="F63" s="18"/>
      <c r="G63" s="23"/>
    </row>
    <row r="64" spans="1:7" ht="24" customHeight="1">
      <c r="A64" s="1"/>
      <c r="B64" s="1"/>
      <c r="E64" s="23"/>
      <c r="F64" s="18"/>
      <c r="G64" s="23"/>
    </row>
    <row r="65" spans="1:7" ht="24" customHeight="1">
      <c r="A65" s="2" t="s">
        <v>43</v>
      </c>
      <c r="B65" s="3"/>
      <c r="C65" s="4"/>
      <c r="D65" s="64"/>
      <c r="E65" s="6"/>
      <c r="F65" s="67"/>
      <c r="G65" s="6"/>
    </row>
    <row r="66" spans="1:7" ht="24" customHeight="1">
      <c r="A66" s="8" t="s">
        <v>104</v>
      </c>
      <c r="B66" s="3"/>
      <c r="C66" s="4"/>
      <c r="D66" s="64"/>
      <c r="E66" s="6"/>
      <c r="F66" s="67"/>
      <c r="G66" s="6"/>
    </row>
    <row r="67" spans="1:7" ht="24" customHeight="1">
      <c r="A67" s="7"/>
      <c r="B67" s="3"/>
      <c r="C67" s="4"/>
      <c r="D67" s="64"/>
      <c r="E67" s="6"/>
      <c r="F67" s="67"/>
      <c r="G67" s="6"/>
    </row>
    <row r="68" spans="1:7" ht="24" customHeight="1">
      <c r="B68" s="3"/>
      <c r="C68" s="12"/>
      <c r="E68" s="161" t="s">
        <v>74</v>
      </c>
      <c r="F68" s="161"/>
      <c r="G68" s="161"/>
    </row>
    <row r="69" spans="1:7" ht="24" customHeight="1">
      <c r="A69" s="8"/>
      <c r="B69" s="21"/>
      <c r="C69" s="12"/>
      <c r="E69" s="161" t="s">
        <v>73</v>
      </c>
      <c r="F69" s="161"/>
      <c r="G69" s="161"/>
    </row>
    <row r="70" spans="1:7" ht="24" customHeight="1">
      <c r="A70" s="8"/>
      <c r="C70" s="12" t="s">
        <v>0</v>
      </c>
      <c r="E70" s="68">
        <v>2567</v>
      </c>
      <c r="F70" s="68"/>
      <c r="G70" s="68" t="s">
        <v>68</v>
      </c>
    </row>
    <row r="71" spans="1:7" ht="24" customHeight="1">
      <c r="A71" s="21"/>
      <c r="C71" s="30"/>
      <c r="D71" s="30"/>
      <c r="E71" s="160" t="s">
        <v>71</v>
      </c>
      <c r="F71" s="160"/>
      <c r="G71" s="160"/>
    </row>
    <row r="72" spans="1:7" ht="24" customHeight="1">
      <c r="A72" s="1" t="s">
        <v>22</v>
      </c>
      <c r="C72" s="12" t="s">
        <v>182</v>
      </c>
      <c r="D72" s="9"/>
      <c r="E72" s="13">
        <v>6514924</v>
      </c>
      <c r="F72" s="13"/>
      <c r="G72" s="13">
        <v>5502562</v>
      </c>
    </row>
    <row r="73" spans="1:7" ht="24" customHeight="1">
      <c r="A73" s="1" t="s">
        <v>3</v>
      </c>
      <c r="C73" s="12" t="s">
        <v>183</v>
      </c>
      <c r="D73" s="12"/>
      <c r="E73" s="25">
        <v>-3036294</v>
      </c>
      <c r="F73" s="13"/>
      <c r="G73" s="25">
        <v>-2059353</v>
      </c>
    </row>
    <row r="74" spans="1:7" ht="24" customHeight="1">
      <c r="A74" s="11" t="s">
        <v>23</v>
      </c>
      <c r="C74" s="12"/>
      <c r="D74" s="9"/>
      <c r="E74" s="70">
        <f>SUM(E72:E73)</f>
        <v>3478630</v>
      </c>
      <c r="F74" s="71"/>
      <c r="G74" s="70">
        <f>SUM(G72:G73)</f>
        <v>3443209</v>
      </c>
    </row>
    <row r="75" spans="1:7" ht="24" customHeight="1">
      <c r="A75" s="15" t="s">
        <v>24</v>
      </c>
      <c r="C75" s="12">
        <v>28</v>
      </c>
      <c r="D75" s="12"/>
      <c r="E75" s="65">
        <v>204688</v>
      </c>
      <c r="F75" s="29"/>
      <c r="G75" s="65">
        <v>213622</v>
      </c>
    </row>
    <row r="76" spans="1:7" ht="24" customHeight="1">
      <c r="A76" s="15" t="s">
        <v>25</v>
      </c>
      <c r="C76" s="12">
        <v>28</v>
      </c>
      <c r="D76" s="12"/>
      <c r="E76" s="66">
        <v>-49762</v>
      </c>
      <c r="F76" s="29"/>
      <c r="G76" s="66">
        <v>-60628</v>
      </c>
    </row>
    <row r="77" spans="1:7" ht="24" customHeight="1">
      <c r="A77" s="2" t="s">
        <v>26</v>
      </c>
      <c r="C77" s="12">
        <v>35</v>
      </c>
      <c r="D77" s="12"/>
      <c r="E77" s="72">
        <f>SUM(E75:E76)</f>
        <v>154926</v>
      </c>
      <c r="F77" s="71"/>
      <c r="G77" s="72">
        <f>SUM(G75:G76)</f>
        <v>152994</v>
      </c>
    </row>
    <row r="78" spans="1:7" ht="24" customHeight="1">
      <c r="A78" s="15" t="s">
        <v>161</v>
      </c>
      <c r="C78" s="12"/>
      <c r="D78" s="20"/>
      <c r="E78" s="5"/>
      <c r="F78" s="20"/>
      <c r="G78" s="5"/>
    </row>
    <row r="79" spans="1:7" ht="24" customHeight="1">
      <c r="A79" s="80" t="s">
        <v>159</v>
      </c>
      <c r="C79" s="12">
        <v>36</v>
      </c>
      <c r="D79" s="12"/>
      <c r="E79" s="13">
        <v>48616</v>
      </c>
      <c r="F79" s="16"/>
      <c r="G79" s="13">
        <v>6781</v>
      </c>
    </row>
    <row r="80" spans="1:7" ht="24" customHeight="1">
      <c r="A80" s="15" t="s">
        <v>163</v>
      </c>
      <c r="C80" s="12">
        <v>37</v>
      </c>
      <c r="D80" s="12"/>
      <c r="E80" s="13">
        <v>-25619</v>
      </c>
      <c r="F80" s="13"/>
      <c r="G80" s="13">
        <v>10856</v>
      </c>
    </row>
    <row r="81" spans="1:7" ht="24" customHeight="1">
      <c r="A81" s="15" t="s">
        <v>35</v>
      </c>
      <c r="C81" s="12">
        <v>28</v>
      </c>
      <c r="D81" s="12"/>
      <c r="E81" s="13">
        <v>102952</v>
      </c>
      <c r="F81" s="13"/>
      <c r="G81" s="13">
        <v>225583</v>
      </c>
    </row>
    <row r="82" spans="1:7" ht="24" customHeight="1">
      <c r="A82" s="1" t="s">
        <v>57</v>
      </c>
      <c r="C82" s="12">
        <v>28</v>
      </c>
      <c r="D82" s="9"/>
      <c r="E82" s="13">
        <v>49195</v>
      </c>
      <c r="F82" s="13"/>
      <c r="G82" s="13">
        <v>30778</v>
      </c>
    </row>
    <row r="83" spans="1:7" ht="24" customHeight="1">
      <c r="A83" s="11" t="s">
        <v>61</v>
      </c>
      <c r="C83" s="12"/>
      <c r="D83" s="9"/>
      <c r="E83" s="72">
        <f>SUM(E74,E77:E82)</f>
        <v>3808700</v>
      </c>
      <c r="F83" s="71"/>
      <c r="G83" s="72">
        <f>SUM(G74,G77:G82)</f>
        <v>3870201</v>
      </c>
    </row>
    <row r="84" spans="1:7" ht="24" customHeight="1">
      <c r="A84" s="11" t="s">
        <v>55</v>
      </c>
      <c r="C84" s="12">
        <v>28</v>
      </c>
      <c r="D84" s="9"/>
      <c r="E84" s="13"/>
      <c r="F84" s="16"/>
      <c r="G84" s="13"/>
    </row>
    <row r="85" spans="1:7" ht="24" customHeight="1">
      <c r="A85" s="80" t="s">
        <v>7</v>
      </c>
      <c r="B85" s="17"/>
      <c r="C85" s="12"/>
      <c r="D85" s="9"/>
      <c r="E85" s="13">
        <v>852740</v>
      </c>
      <c r="F85" s="16"/>
      <c r="G85" s="13">
        <v>788392</v>
      </c>
    </row>
    <row r="86" spans="1:7" ht="24" customHeight="1">
      <c r="A86" s="80" t="s">
        <v>9</v>
      </c>
      <c r="B86" s="17"/>
      <c r="C86" s="12"/>
      <c r="D86" s="9"/>
      <c r="E86" s="13">
        <v>5558</v>
      </c>
      <c r="F86" s="16"/>
      <c r="G86" s="13">
        <v>6513</v>
      </c>
    </row>
    <row r="87" spans="1:7" ht="24" customHeight="1">
      <c r="A87" s="80" t="s">
        <v>91</v>
      </c>
      <c r="B87" s="17"/>
      <c r="C87" s="12"/>
      <c r="D87" s="9"/>
      <c r="E87" s="13">
        <v>378622</v>
      </c>
      <c r="F87" s="16"/>
      <c r="G87" s="13">
        <v>331476</v>
      </c>
    </row>
    <row r="88" spans="1:7" ht="24" customHeight="1">
      <c r="A88" s="80" t="s">
        <v>8</v>
      </c>
      <c r="B88" s="17"/>
      <c r="C88" s="12"/>
      <c r="D88" s="9"/>
      <c r="E88" s="13">
        <v>194938</v>
      </c>
      <c r="F88" s="16"/>
      <c r="G88" s="13">
        <v>171639</v>
      </c>
    </row>
    <row r="89" spans="1:7" ht="24" customHeight="1">
      <c r="A89" s="80" t="s">
        <v>30</v>
      </c>
      <c r="B89" s="17"/>
      <c r="C89" s="12"/>
      <c r="D89" s="9"/>
      <c r="E89" s="13">
        <v>57943</v>
      </c>
      <c r="F89" s="16"/>
      <c r="G89" s="13">
        <v>72506</v>
      </c>
    </row>
    <row r="90" spans="1:7" ht="24" customHeight="1">
      <c r="A90" s="80" t="s">
        <v>31</v>
      </c>
      <c r="B90" s="17"/>
      <c r="C90" s="12"/>
      <c r="D90" s="9"/>
      <c r="E90" s="13">
        <v>47454</v>
      </c>
      <c r="F90" s="16"/>
      <c r="G90" s="13">
        <v>59538</v>
      </c>
    </row>
    <row r="91" spans="1:7" ht="24" customHeight="1">
      <c r="A91" s="80" t="s">
        <v>45</v>
      </c>
      <c r="B91" s="17"/>
      <c r="C91" s="12"/>
      <c r="D91" s="9"/>
      <c r="E91" s="13">
        <v>182312</v>
      </c>
      <c r="F91" s="16"/>
      <c r="G91" s="13">
        <v>167817</v>
      </c>
    </row>
    <row r="92" spans="1:7" ht="24" customHeight="1">
      <c r="A92" s="80" t="s">
        <v>105</v>
      </c>
      <c r="B92" s="17"/>
      <c r="C92" s="12"/>
      <c r="D92" s="1"/>
      <c r="E92" s="66">
        <v>165925</v>
      </c>
      <c r="F92" s="16"/>
      <c r="G92" s="66">
        <v>98754</v>
      </c>
    </row>
    <row r="93" spans="1:7" ht="24" customHeight="1">
      <c r="A93" s="11" t="s">
        <v>56</v>
      </c>
      <c r="B93" s="1"/>
      <c r="C93" s="12"/>
      <c r="D93" s="9"/>
      <c r="E93" s="72">
        <f>SUM(E85:E92)</f>
        <v>1885492</v>
      </c>
      <c r="F93" s="71"/>
      <c r="G93" s="72">
        <f>SUM(G85:G92)</f>
        <v>1696635</v>
      </c>
    </row>
    <row r="94" spans="1:7" ht="24" customHeight="1">
      <c r="A94" s="1" t="s">
        <v>63</v>
      </c>
      <c r="B94" s="1"/>
      <c r="C94" s="12">
        <v>38</v>
      </c>
      <c r="D94" s="9"/>
      <c r="E94" s="25">
        <v>865306</v>
      </c>
      <c r="F94" s="16"/>
      <c r="G94" s="25">
        <v>1010711</v>
      </c>
    </row>
    <row r="95" spans="1:7" ht="24" customHeight="1">
      <c r="A95" s="11" t="s">
        <v>58</v>
      </c>
      <c r="B95" s="1"/>
      <c r="C95" s="12"/>
      <c r="D95" s="9"/>
      <c r="E95" s="70">
        <f>E83-E93-E94</f>
        <v>1057902</v>
      </c>
      <c r="F95" s="71"/>
      <c r="G95" s="70">
        <f>G83-G93-G94</f>
        <v>1162855</v>
      </c>
    </row>
    <row r="96" spans="1:7" ht="24" customHeight="1">
      <c r="A96" s="1" t="s">
        <v>46</v>
      </c>
      <c r="B96" s="1"/>
      <c r="C96" s="12">
        <v>39</v>
      </c>
      <c r="D96" s="9"/>
      <c r="E96" s="13">
        <v>211638</v>
      </c>
      <c r="F96" s="13"/>
      <c r="G96" s="13">
        <v>219282</v>
      </c>
    </row>
    <row r="97" spans="1:8" ht="24" customHeight="1" thickBot="1">
      <c r="A97" s="11" t="s">
        <v>92</v>
      </c>
      <c r="B97" s="1"/>
      <c r="C97" s="12"/>
      <c r="D97" s="9"/>
      <c r="E97" s="150">
        <f>E95-E96</f>
        <v>846264</v>
      </c>
      <c r="F97" s="71"/>
      <c r="G97" s="150">
        <f>G95-G96</f>
        <v>943573</v>
      </c>
      <c r="H97" s="151"/>
    </row>
    <row r="98" spans="1:8" ht="24" customHeight="1" thickTop="1">
      <c r="A98" s="11"/>
      <c r="B98" s="1"/>
      <c r="C98" s="9"/>
      <c r="D98" s="9"/>
      <c r="E98" s="13"/>
      <c r="F98" s="16"/>
      <c r="G98" s="13"/>
    </row>
    <row r="99" spans="1:8" ht="24" customHeight="1">
      <c r="A99" s="1"/>
      <c r="B99" s="1"/>
      <c r="C99" s="9"/>
      <c r="D99" s="9"/>
      <c r="E99" s="31"/>
      <c r="F99" s="24"/>
      <c r="G99" s="31"/>
    </row>
    <row r="100" spans="1:8" ht="24" customHeight="1">
      <c r="A100" s="1"/>
      <c r="B100" s="1"/>
      <c r="C100" s="9"/>
      <c r="D100" s="9"/>
      <c r="E100" s="31"/>
      <c r="F100" s="24"/>
      <c r="G100" s="31"/>
    </row>
    <row r="101" spans="1:8" ht="24" customHeight="1">
      <c r="A101" s="2" t="s">
        <v>43</v>
      </c>
      <c r="B101" s="3"/>
      <c r="C101" s="4"/>
      <c r="D101" s="64"/>
      <c r="E101" s="6"/>
      <c r="F101" s="67"/>
      <c r="G101" s="6"/>
    </row>
    <row r="102" spans="1:8" ht="24" customHeight="1">
      <c r="A102" s="8" t="s">
        <v>104</v>
      </c>
      <c r="B102" s="3"/>
      <c r="C102" s="4"/>
      <c r="D102" s="64"/>
      <c r="E102" s="6"/>
      <c r="F102" s="67"/>
      <c r="G102" s="6"/>
    </row>
    <row r="103" spans="1:8" ht="24" customHeight="1">
      <c r="A103" s="8"/>
      <c r="B103" s="3"/>
      <c r="C103" s="4"/>
      <c r="D103" s="64"/>
      <c r="E103" s="6"/>
      <c r="F103" s="67"/>
      <c r="G103" s="6"/>
    </row>
    <row r="104" spans="1:8" ht="24" customHeight="1">
      <c r="B104" s="3"/>
      <c r="C104" s="12"/>
      <c r="E104" s="161" t="s">
        <v>74</v>
      </c>
      <c r="F104" s="161"/>
      <c r="G104" s="161"/>
    </row>
    <row r="105" spans="1:8" ht="24" customHeight="1">
      <c r="A105" s="8"/>
      <c r="B105" s="21"/>
      <c r="C105" s="12"/>
      <c r="E105" s="161" t="s">
        <v>73</v>
      </c>
      <c r="F105" s="161"/>
      <c r="G105" s="161"/>
    </row>
    <row r="106" spans="1:8" ht="24" customHeight="1">
      <c r="A106" s="8"/>
      <c r="C106" s="12" t="s">
        <v>0</v>
      </c>
      <c r="E106" s="68">
        <v>2567</v>
      </c>
      <c r="F106" s="68"/>
      <c r="G106" s="68" t="s">
        <v>68</v>
      </c>
    </row>
    <row r="107" spans="1:8" ht="24" customHeight="1">
      <c r="A107" s="21"/>
      <c r="C107" s="30"/>
      <c r="D107" s="30"/>
      <c r="E107" s="160" t="s">
        <v>71</v>
      </c>
      <c r="F107" s="160"/>
      <c r="G107" s="160"/>
    </row>
    <row r="108" spans="1:8" ht="24" customHeight="1">
      <c r="A108" s="11" t="s">
        <v>93</v>
      </c>
      <c r="B108" s="1"/>
      <c r="C108" s="12"/>
      <c r="D108" s="9"/>
      <c r="E108" s="13"/>
      <c r="F108" s="16"/>
      <c r="G108" s="13"/>
    </row>
    <row r="109" spans="1:8" ht="24" customHeight="1">
      <c r="A109" s="81" t="s">
        <v>94</v>
      </c>
      <c r="B109" s="1"/>
      <c r="C109" s="9"/>
      <c r="D109" s="9"/>
      <c r="E109" s="13"/>
      <c r="F109" s="16"/>
      <c r="G109" s="13"/>
    </row>
    <row r="110" spans="1:8" ht="24" customHeight="1">
      <c r="A110" s="1" t="s">
        <v>164</v>
      </c>
      <c r="B110" s="1"/>
      <c r="C110" s="5"/>
      <c r="D110" s="9"/>
      <c r="E110" s="5"/>
      <c r="F110" s="20"/>
      <c r="G110" s="5"/>
    </row>
    <row r="111" spans="1:8" ht="24" customHeight="1">
      <c r="A111" s="80" t="s">
        <v>95</v>
      </c>
      <c r="B111" s="1"/>
      <c r="C111" s="5"/>
      <c r="D111" s="9"/>
      <c r="E111" s="13">
        <v>197135</v>
      </c>
      <c r="F111" s="16"/>
      <c r="G111" s="13">
        <v>-15648</v>
      </c>
    </row>
    <row r="112" spans="1:8" ht="24" customHeight="1">
      <c r="A112" s="1" t="s">
        <v>96</v>
      </c>
      <c r="B112" s="1"/>
      <c r="C112" s="5"/>
      <c r="D112" s="9"/>
      <c r="E112" s="13"/>
      <c r="F112" s="16"/>
      <c r="G112" s="13"/>
    </row>
    <row r="113" spans="1:7" ht="24" customHeight="1">
      <c r="A113" s="80" t="s">
        <v>94</v>
      </c>
      <c r="B113" s="1"/>
      <c r="C113" s="12">
        <v>39</v>
      </c>
      <c r="D113" s="9"/>
      <c r="E113" s="25">
        <v>-39427</v>
      </c>
      <c r="F113" s="16"/>
      <c r="G113" s="25">
        <v>3130</v>
      </c>
    </row>
    <row r="114" spans="1:7" ht="24" customHeight="1">
      <c r="A114" s="11"/>
      <c r="B114" s="11"/>
      <c r="C114" s="69"/>
      <c r="D114" s="21"/>
      <c r="E114" s="73">
        <f>SUM(E111:E113)</f>
        <v>157708</v>
      </c>
      <c r="F114" s="71"/>
      <c r="G114" s="73">
        <f>SUM(G111:G113)</f>
        <v>-12518</v>
      </c>
    </row>
    <row r="115" spans="1:7" ht="24" customHeight="1">
      <c r="A115" s="11"/>
      <c r="B115" s="11"/>
      <c r="C115" s="69"/>
      <c r="D115" s="21"/>
      <c r="E115" s="70"/>
      <c r="F115" s="71"/>
      <c r="G115" s="70"/>
    </row>
    <row r="116" spans="1:7" ht="24" customHeight="1">
      <c r="A116" s="81" t="s">
        <v>97</v>
      </c>
      <c r="B116" s="1"/>
      <c r="C116" s="12"/>
      <c r="D116" s="9"/>
      <c r="E116" s="13"/>
      <c r="F116" s="16"/>
      <c r="G116" s="13"/>
    </row>
    <row r="117" spans="1:7" ht="24" customHeight="1">
      <c r="A117" s="1" t="s">
        <v>165</v>
      </c>
      <c r="B117" s="1"/>
      <c r="C117" s="12"/>
      <c r="D117" s="9"/>
      <c r="E117" s="13"/>
      <c r="F117" s="16"/>
      <c r="G117" s="13"/>
    </row>
    <row r="118" spans="1:7" ht="24" customHeight="1">
      <c r="A118" s="80" t="s">
        <v>99</v>
      </c>
      <c r="B118" s="1"/>
      <c r="C118" s="12"/>
      <c r="D118" s="9"/>
      <c r="E118" s="13">
        <v>9761</v>
      </c>
      <c r="F118" s="16"/>
      <c r="G118" s="13">
        <v>-653547</v>
      </c>
    </row>
    <row r="119" spans="1:7" ht="24" customHeight="1">
      <c r="A119" s="1" t="s">
        <v>96</v>
      </c>
      <c r="B119" s="1"/>
      <c r="C119" s="12"/>
      <c r="D119" s="9"/>
      <c r="E119" s="13"/>
      <c r="F119" s="16"/>
      <c r="G119" s="13"/>
    </row>
    <row r="120" spans="1:7" ht="24" customHeight="1">
      <c r="A120" s="80" t="s">
        <v>97</v>
      </c>
      <c r="B120" s="1"/>
      <c r="C120" s="12">
        <v>39</v>
      </c>
      <c r="D120" s="9"/>
      <c r="E120" s="25">
        <v>-1952</v>
      </c>
      <c r="F120" s="16"/>
      <c r="G120" s="25">
        <v>130709</v>
      </c>
    </row>
    <row r="121" spans="1:7" ht="24" customHeight="1">
      <c r="A121" s="11"/>
      <c r="B121" s="11"/>
      <c r="C121" s="69"/>
      <c r="D121" s="21"/>
      <c r="E121" s="73">
        <f>SUM(E118:E120)</f>
        <v>7809</v>
      </c>
      <c r="F121" s="71"/>
      <c r="G121" s="73">
        <f>SUM(G118:G120)</f>
        <v>-522838</v>
      </c>
    </row>
    <row r="122" spans="1:7" ht="24" customHeight="1">
      <c r="A122" s="11" t="s">
        <v>100</v>
      </c>
      <c r="B122" s="11"/>
      <c r="C122" s="22"/>
      <c r="D122" s="21"/>
      <c r="E122" s="72">
        <f>E114+E121</f>
        <v>165517</v>
      </c>
      <c r="F122" s="71"/>
      <c r="G122" s="72">
        <f>G114+G121</f>
        <v>-535356</v>
      </c>
    </row>
    <row r="123" spans="1:7" ht="24" customHeight="1" thickBot="1">
      <c r="A123" s="11" t="s">
        <v>101</v>
      </c>
      <c r="B123" s="11"/>
      <c r="C123" s="21"/>
      <c r="D123" s="21"/>
      <c r="E123" s="74">
        <f>E122+E97</f>
        <v>1011781</v>
      </c>
      <c r="F123" s="71"/>
      <c r="G123" s="74">
        <f>G122+G97</f>
        <v>408217</v>
      </c>
    </row>
    <row r="124" spans="1:7" ht="24" customHeight="1" thickTop="1">
      <c r="A124" s="11"/>
      <c r="B124" s="1"/>
      <c r="C124" s="5"/>
      <c r="D124" s="9"/>
      <c r="E124" s="13"/>
      <c r="F124" s="16"/>
      <c r="G124" s="13"/>
    </row>
    <row r="125" spans="1:7" ht="24" customHeight="1">
      <c r="A125" s="11" t="s">
        <v>102</v>
      </c>
      <c r="C125" s="12"/>
      <c r="D125" s="9"/>
      <c r="E125" s="27"/>
      <c r="F125" s="28"/>
      <c r="G125" s="27"/>
    </row>
    <row r="126" spans="1:7" ht="24" customHeight="1" thickBot="1">
      <c r="A126" s="1" t="s">
        <v>103</v>
      </c>
      <c r="B126" s="1"/>
      <c r="C126" s="5"/>
      <c r="D126" s="9"/>
      <c r="E126" s="82">
        <v>0.42</v>
      </c>
      <c r="F126" s="84"/>
      <c r="G126" s="82">
        <v>0.47</v>
      </c>
    </row>
    <row r="127" spans="1:7" ht="24" customHeight="1" thickTop="1">
      <c r="A127" s="1"/>
      <c r="B127" s="1"/>
      <c r="C127" s="9"/>
      <c r="D127" s="9"/>
      <c r="E127" s="23"/>
      <c r="F127" s="18"/>
      <c r="G127" s="23"/>
    </row>
    <row r="128" spans="1:7" ht="24" customHeight="1">
      <c r="A128" s="1"/>
      <c r="B128" s="1"/>
      <c r="C128" s="19"/>
      <c r="E128" s="31"/>
      <c r="F128" s="18"/>
      <c r="G128" s="31"/>
    </row>
    <row r="129" spans="5:7" ht="24" customHeight="1">
      <c r="E129" s="23"/>
      <c r="F129" s="18"/>
      <c r="G129" s="23"/>
    </row>
  </sheetData>
  <mergeCells count="12">
    <mergeCell ref="E107:G107"/>
    <mergeCell ref="E4:G4"/>
    <mergeCell ref="E5:G5"/>
    <mergeCell ref="E7:G7"/>
    <mergeCell ref="E39:G39"/>
    <mergeCell ref="E40:G40"/>
    <mergeCell ref="E42:G42"/>
    <mergeCell ref="E68:G68"/>
    <mergeCell ref="E69:G69"/>
    <mergeCell ref="E71:G71"/>
    <mergeCell ref="E104:G104"/>
    <mergeCell ref="E105:G105"/>
  </mergeCells>
  <printOptions horizontalCentered="1" gridLinesSet="0"/>
  <pageMargins left="0.8" right="0.8" top="0.48" bottom="0.5" header="0.5" footer="0.5"/>
  <pageSetup paperSize="9" scale="80" firstPageNumber="8" fitToHeight="2" orientation="portrait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3" manualBreakCount="3">
    <brk id="35" max="7" man="1"/>
    <brk id="64" max="7" man="1"/>
    <brk id="10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D7ACA-DD1A-43DB-BF0F-36F1CB8FA30F}">
  <dimension ref="A1:S34"/>
  <sheetViews>
    <sheetView showGridLines="0" view="pageBreakPreview" topLeftCell="C31" zoomScale="85" zoomScaleNormal="55" zoomScaleSheetLayoutView="85" workbookViewId="0">
      <selection activeCell="N26" sqref="N26"/>
    </sheetView>
  </sheetViews>
  <sheetFormatPr defaultColWidth="9.1796875" defaultRowHeight="23.9" customHeight="1"/>
  <cols>
    <col min="1" max="1" width="39" style="38" customWidth="1"/>
    <col min="2" max="2" width="8.81640625" style="106" customWidth="1"/>
    <col min="3" max="3" width="1.453125" style="94" customWidth="1"/>
    <col min="4" max="4" width="16.54296875" style="94" customWidth="1"/>
    <col min="5" max="5" width="1.453125" style="38" customWidth="1"/>
    <col min="6" max="6" width="18.1796875" style="38" customWidth="1"/>
    <col min="7" max="7" width="1.453125" style="38" customWidth="1"/>
    <col min="8" max="8" width="18.1796875" style="38" customWidth="1"/>
    <col min="9" max="9" width="1.453125" style="38" customWidth="1"/>
    <col min="10" max="10" width="18.1796875" style="38" customWidth="1"/>
    <col min="11" max="11" width="1.453125" style="38" customWidth="1"/>
    <col min="12" max="12" width="18.81640625" style="94" customWidth="1"/>
    <col min="13" max="13" width="1.453125" style="38" customWidth="1"/>
    <col min="14" max="14" width="17.453125" style="94" customWidth="1"/>
    <col min="15" max="15" width="1.453125" style="94" customWidth="1"/>
    <col min="16" max="16" width="18.26953125" style="94" customWidth="1"/>
    <col min="17" max="17" width="1.453125" style="38" customWidth="1"/>
    <col min="18" max="18" width="16.81640625" style="38" customWidth="1"/>
    <col min="19" max="19" width="1.453125" style="38" customWidth="1"/>
    <col min="20" max="16384" width="9.1796875" style="38"/>
  </cols>
  <sheetData>
    <row r="1" spans="1:19" s="36" customFormat="1" ht="23.9" customHeight="1">
      <c r="A1" s="2" t="s">
        <v>43</v>
      </c>
      <c r="B1" s="85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7"/>
      <c r="S1" s="86"/>
    </row>
    <row r="2" spans="1:19" s="36" customFormat="1" ht="23.9" customHeight="1">
      <c r="A2" s="88" t="s">
        <v>126</v>
      </c>
      <c r="B2" s="85"/>
      <c r="C2" s="86"/>
      <c r="D2" s="89"/>
      <c r="E2" s="89"/>
      <c r="F2" s="89"/>
      <c r="G2" s="89"/>
      <c r="H2" s="89"/>
      <c r="I2" s="89"/>
      <c r="J2" s="89"/>
      <c r="K2" s="89"/>
      <c r="L2" s="90"/>
      <c r="M2" s="86"/>
      <c r="N2" s="86"/>
      <c r="O2" s="86"/>
      <c r="P2" s="86"/>
      <c r="Q2" s="86"/>
      <c r="S2" s="86"/>
    </row>
    <row r="3" spans="1:19" s="36" customFormat="1" ht="23.9" customHeight="1">
      <c r="A3" s="37"/>
      <c r="B3" s="85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pans="1:19" s="36" customFormat="1" ht="23.9" customHeight="1">
      <c r="A4" s="37"/>
      <c r="B4" s="85"/>
      <c r="C4" s="86"/>
      <c r="D4" s="86"/>
      <c r="E4" s="86"/>
      <c r="F4" s="86"/>
      <c r="G4" s="86"/>
      <c r="H4" s="162" t="s">
        <v>106</v>
      </c>
      <c r="I4" s="162"/>
      <c r="J4" s="162"/>
      <c r="K4" s="162"/>
      <c r="L4" s="162"/>
      <c r="M4" s="86"/>
      <c r="N4" s="162" t="s">
        <v>21</v>
      </c>
      <c r="O4" s="162"/>
      <c r="P4" s="162"/>
      <c r="Q4" s="86"/>
      <c r="R4" s="86"/>
      <c r="S4" s="86"/>
    </row>
    <row r="5" spans="1:19" ht="23.9" customHeight="1">
      <c r="B5" s="42"/>
      <c r="C5" s="38"/>
      <c r="D5" s="38"/>
      <c r="H5" s="91"/>
      <c r="J5" s="91" t="s">
        <v>107</v>
      </c>
      <c r="L5" s="91"/>
      <c r="N5" s="38"/>
      <c r="O5" s="38"/>
      <c r="P5" s="38"/>
      <c r="Q5" s="92"/>
    </row>
    <row r="6" spans="1:19" ht="23.9" customHeight="1">
      <c r="B6" s="42"/>
      <c r="C6" s="38"/>
      <c r="D6" s="38"/>
      <c r="H6" s="91" t="s">
        <v>107</v>
      </c>
      <c r="J6" s="91" t="s">
        <v>108</v>
      </c>
      <c r="L6" s="91"/>
      <c r="N6" s="38"/>
      <c r="O6" s="38"/>
      <c r="P6" s="38"/>
      <c r="Q6" s="92"/>
    </row>
    <row r="7" spans="1:19" ht="23.9" customHeight="1">
      <c r="B7" s="42"/>
      <c r="C7" s="38"/>
      <c r="D7" s="38"/>
      <c r="H7" s="91" t="s">
        <v>109</v>
      </c>
      <c r="J7" s="91" t="s">
        <v>110</v>
      </c>
      <c r="L7" s="91"/>
      <c r="N7" s="93"/>
      <c r="O7" s="93"/>
      <c r="P7" s="93"/>
      <c r="Q7" s="92"/>
    </row>
    <row r="8" spans="1:19" ht="23.9" customHeight="1">
      <c r="B8" s="42"/>
      <c r="C8" s="38"/>
      <c r="D8" s="38"/>
      <c r="H8" s="93" t="s">
        <v>111</v>
      </c>
      <c r="J8" s="93" t="s">
        <v>112</v>
      </c>
      <c r="L8" s="93"/>
      <c r="N8" s="93"/>
      <c r="O8" s="93"/>
      <c r="P8" s="93"/>
      <c r="Q8" s="92"/>
    </row>
    <row r="9" spans="1:19" s="91" customFormat="1" ht="23.9" customHeight="1">
      <c r="B9" s="56"/>
      <c r="C9" s="57"/>
      <c r="D9" s="93" t="s">
        <v>60</v>
      </c>
      <c r="F9" s="93"/>
      <c r="H9" s="93" t="s">
        <v>113</v>
      </c>
      <c r="J9" s="93" t="s">
        <v>114</v>
      </c>
      <c r="L9" s="93" t="s">
        <v>115</v>
      </c>
      <c r="N9" s="93" t="s">
        <v>116</v>
      </c>
      <c r="O9" s="94"/>
      <c r="Q9" s="93"/>
      <c r="R9" s="91" t="s">
        <v>117</v>
      </c>
    </row>
    <row r="10" spans="1:19" s="91" customFormat="1" ht="23.9" customHeight="1">
      <c r="B10" s="95" t="s">
        <v>0</v>
      </c>
      <c r="D10" s="93" t="s">
        <v>1</v>
      </c>
      <c r="F10" s="93" t="s">
        <v>44</v>
      </c>
      <c r="H10" s="93" t="s">
        <v>118</v>
      </c>
      <c r="J10" s="93" t="s">
        <v>118</v>
      </c>
      <c r="L10" s="93" t="s">
        <v>119</v>
      </c>
      <c r="N10" s="93" t="s">
        <v>120</v>
      </c>
      <c r="P10" s="93" t="s">
        <v>2</v>
      </c>
      <c r="R10" s="93" t="s">
        <v>121</v>
      </c>
    </row>
    <row r="11" spans="1:19" s="91" customFormat="1" ht="23.9" customHeight="1">
      <c r="B11" s="95"/>
      <c r="D11" s="163" t="s">
        <v>71</v>
      </c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</row>
    <row r="12" spans="1:19" s="91" customFormat="1" ht="22">
      <c r="A12" s="96" t="s">
        <v>75</v>
      </c>
      <c r="B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</row>
    <row r="13" spans="1:19" s="98" customFormat="1" ht="23.9" customHeight="1">
      <c r="A13" s="86" t="s">
        <v>69</v>
      </c>
      <c r="B13" s="97"/>
      <c r="D13" s="99">
        <v>20000000</v>
      </c>
      <c r="E13" s="76"/>
      <c r="F13" s="99">
        <v>10598915</v>
      </c>
      <c r="G13" s="76"/>
      <c r="H13" s="99">
        <v>-414166</v>
      </c>
      <c r="I13" s="76"/>
      <c r="J13" s="99">
        <v>-1873686</v>
      </c>
      <c r="K13" s="76"/>
      <c r="L13" s="99">
        <v>-2287852</v>
      </c>
      <c r="M13" s="76"/>
      <c r="N13" s="99">
        <v>979000</v>
      </c>
      <c r="O13" s="76"/>
      <c r="P13" s="99">
        <v>6039690</v>
      </c>
      <c r="Q13" s="99"/>
      <c r="R13" s="99">
        <f>SUM(D13:F13,L13:P13)</f>
        <v>35329753</v>
      </c>
    </row>
    <row r="14" spans="1:19" s="98" customFormat="1" ht="23.9" customHeight="1">
      <c r="A14" s="86"/>
      <c r="B14" s="97"/>
      <c r="D14" s="99"/>
      <c r="E14" s="76"/>
      <c r="F14" s="99"/>
      <c r="G14" s="76"/>
      <c r="H14" s="99"/>
      <c r="I14" s="76"/>
      <c r="J14" s="99"/>
      <c r="K14" s="76"/>
      <c r="L14" s="99"/>
      <c r="M14" s="76"/>
      <c r="N14" s="99"/>
      <c r="O14" s="76"/>
      <c r="P14" s="99"/>
      <c r="Q14" s="99"/>
      <c r="R14" s="99"/>
    </row>
    <row r="15" spans="1:19" s="98" customFormat="1" ht="23.9" customHeight="1">
      <c r="A15" s="86" t="s">
        <v>122</v>
      </c>
      <c r="B15" s="97"/>
      <c r="D15" s="99"/>
      <c r="E15" s="76"/>
      <c r="F15" s="99"/>
      <c r="G15" s="76"/>
      <c r="H15" s="99"/>
      <c r="I15" s="76"/>
      <c r="J15" s="99"/>
      <c r="K15" s="76"/>
      <c r="L15" s="99"/>
      <c r="M15" s="76"/>
      <c r="N15" s="99"/>
      <c r="O15" s="76"/>
      <c r="P15" s="99"/>
      <c r="Q15" s="99"/>
      <c r="R15" s="99"/>
    </row>
    <row r="16" spans="1:19" s="91" customFormat="1" ht="23.9" customHeight="1">
      <c r="A16" s="112" t="s">
        <v>92</v>
      </c>
      <c r="B16" s="39"/>
      <c r="D16" s="48">
        <v>0</v>
      </c>
      <c r="E16" s="62"/>
      <c r="F16" s="48">
        <v>0</v>
      </c>
      <c r="G16" s="62"/>
      <c r="H16" s="48">
        <v>0</v>
      </c>
      <c r="I16" s="62"/>
      <c r="J16" s="48">
        <v>0</v>
      </c>
      <c r="K16" s="62"/>
      <c r="L16" s="48">
        <f>H16+J16</f>
        <v>0</v>
      </c>
      <c r="M16" s="83"/>
      <c r="N16" s="48">
        <v>0</v>
      </c>
      <c r="O16" s="83"/>
      <c r="P16" s="48">
        <f>PL!G97</f>
        <v>943573</v>
      </c>
      <c r="Q16" s="48"/>
      <c r="R16" s="48">
        <f>SUM(D16:F16,L16:P16)</f>
        <v>943573</v>
      </c>
    </row>
    <row r="17" spans="1:18" s="91" customFormat="1" ht="23.9" customHeight="1">
      <c r="A17" s="112" t="s">
        <v>93</v>
      </c>
      <c r="B17" s="39"/>
      <c r="D17" s="100">
        <v>0</v>
      </c>
      <c r="E17" s="62"/>
      <c r="F17" s="100">
        <v>0</v>
      </c>
      <c r="G17" s="62"/>
      <c r="H17" s="48">
        <f>PL!G114</f>
        <v>-12518</v>
      </c>
      <c r="I17" s="62"/>
      <c r="J17" s="48">
        <f>PL!G121</f>
        <v>-522838</v>
      </c>
      <c r="K17" s="62"/>
      <c r="L17" s="100">
        <f>H17+J17</f>
        <v>-535356</v>
      </c>
      <c r="M17" s="83"/>
      <c r="N17" s="100">
        <v>0</v>
      </c>
      <c r="O17" s="83"/>
      <c r="P17" s="100">
        <v>0</v>
      </c>
      <c r="Q17" s="48"/>
      <c r="R17" s="48">
        <f>SUM(D17:F17,L17:P17)</f>
        <v>-535356</v>
      </c>
    </row>
    <row r="18" spans="1:18" s="98" customFormat="1" ht="23.9" customHeight="1">
      <c r="A18" s="86" t="s">
        <v>123</v>
      </c>
      <c r="B18" s="97"/>
      <c r="D18" s="78">
        <f>D17+D16</f>
        <v>0</v>
      </c>
      <c r="E18" s="76"/>
      <c r="F18" s="78">
        <f>F17+F16</f>
        <v>0</v>
      </c>
      <c r="G18" s="76"/>
      <c r="H18" s="78">
        <f>H17+H16</f>
        <v>-12518</v>
      </c>
      <c r="I18" s="76"/>
      <c r="J18" s="78">
        <f>J17+J16</f>
        <v>-522838</v>
      </c>
      <c r="K18" s="76"/>
      <c r="L18" s="78">
        <f>L17+L16</f>
        <v>-535356</v>
      </c>
      <c r="M18" s="76"/>
      <c r="N18" s="78">
        <f>N17+N16</f>
        <v>0</v>
      </c>
      <c r="O18" s="76"/>
      <c r="P18" s="78">
        <f>P17+P16</f>
        <v>943573</v>
      </c>
      <c r="Q18" s="99"/>
      <c r="R18" s="78">
        <f>R17+R16</f>
        <v>408217</v>
      </c>
    </row>
    <row r="19" spans="1:18" s="98" customFormat="1" ht="23.9" customHeight="1">
      <c r="A19" s="86"/>
      <c r="B19" s="97"/>
      <c r="D19" s="99"/>
      <c r="E19" s="76"/>
      <c r="F19" s="99"/>
      <c r="G19" s="76"/>
      <c r="H19" s="101"/>
      <c r="I19" s="76"/>
      <c r="J19" s="101"/>
      <c r="K19" s="76"/>
      <c r="L19" s="99"/>
      <c r="M19" s="76"/>
      <c r="N19" s="99"/>
      <c r="O19" s="76"/>
      <c r="P19" s="99"/>
      <c r="Q19" s="99"/>
      <c r="R19" s="101"/>
    </row>
    <row r="20" spans="1:18" s="98" customFormat="1" ht="23.9" customHeight="1" thickBot="1">
      <c r="A20" s="86" t="s">
        <v>70</v>
      </c>
      <c r="B20" s="97"/>
      <c r="D20" s="79">
        <f>SUM(D13:D13,D18)</f>
        <v>20000000</v>
      </c>
      <c r="E20" s="76"/>
      <c r="F20" s="79">
        <f>SUM(F13:F13,F18)</f>
        <v>10598915</v>
      </c>
      <c r="G20" s="76"/>
      <c r="H20" s="79">
        <f>SUM(H13:H13,H18)</f>
        <v>-426684</v>
      </c>
      <c r="I20" s="76"/>
      <c r="J20" s="79">
        <f>SUM(J13:J13,J18)</f>
        <v>-2396524</v>
      </c>
      <c r="K20" s="76"/>
      <c r="L20" s="79">
        <f>SUM(L13:L13,L18)</f>
        <v>-2823208</v>
      </c>
      <c r="M20" s="76"/>
      <c r="N20" s="79">
        <f>SUM(N13:N13,N18)</f>
        <v>979000</v>
      </c>
      <c r="O20" s="76"/>
      <c r="P20" s="79">
        <f>SUM(P13:P13,P18)</f>
        <v>6983263</v>
      </c>
      <c r="Q20" s="76"/>
      <c r="R20" s="79">
        <f>SUM(R13:R13,R18)</f>
        <v>35737970</v>
      </c>
    </row>
    <row r="21" spans="1:18" s="91" customFormat="1" ht="23.9" customHeight="1" thickTop="1">
      <c r="A21" s="86"/>
      <c r="B21" s="39"/>
      <c r="D21" s="48"/>
      <c r="E21" s="47"/>
      <c r="F21" s="48"/>
      <c r="G21" s="47"/>
      <c r="H21" s="48"/>
      <c r="I21" s="47"/>
      <c r="J21" s="48"/>
      <c r="K21" s="47"/>
      <c r="L21" s="48"/>
      <c r="M21" s="47"/>
      <c r="N21" s="48"/>
      <c r="O21" s="47"/>
      <c r="P21" s="48"/>
      <c r="Q21" s="48"/>
      <c r="R21" s="48"/>
    </row>
    <row r="22" spans="1:18" s="91" customFormat="1" ht="23.9" customHeight="1">
      <c r="A22" s="96" t="s">
        <v>76</v>
      </c>
      <c r="B22" s="39"/>
      <c r="D22" s="48"/>
      <c r="E22" s="47"/>
      <c r="F22" s="48"/>
      <c r="G22" s="47"/>
      <c r="H22" s="48"/>
      <c r="I22" s="47"/>
      <c r="J22" s="48"/>
      <c r="K22" s="47"/>
      <c r="L22" s="48"/>
      <c r="M22" s="47"/>
      <c r="N22" s="48"/>
      <c r="O22" s="47"/>
      <c r="P22" s="48"/>
      <c r="Q22" s="48"/>
      <c r="R22" s="48"/>
    </row>
    <row r="23" spans="1:18" s="98" customFormat="1" ht="23.9" customHeight="1">
      <c r="A23" s="86" t="s">
        <v>124</v>
      </c>
      <c r="B23" s="97"/>
      <c r="D23" s="99">
        <v>20000000</v>
      </c>
      <c r="E23" s="76"/>
      <c r="F23" s="99">
        <v>10598915</v>
      </c>
      <c r="G23" s="76"/>
      <c r="H23" s="99">
        <v>-167768</v>
      </c>
      <c r="I23" s="76"/>
      <c r="J23" s="99">
        <v>-2611691</v>
      </c>
      <c r="K23" s="76"/>
      <c r="L23" s="99">
        <v>-2779459</v>
      </c>
      <c r="M23" s="76"/>
      <c r="N23" s="99">
        <v>1064000</v>
      </c>
      <c r="O23" s="76"/>
      <c r="P23" s="99">
        <v>6733786</v>
      </c>
      <c r="Q23" s="99"/>
      <c r="R23" s="99">
        <f>SUM(D23:F23,L23:P23)</f>
        <v>35617242</v>
      </c>
    </row>
    <row r="24" spans="1:18" s="98" customFormat="1" ht="23.9" customHeight="1">
      <c r="A24" s="86"/>
      <c r="B24" s="97"/>
      <c r="D24" s="99"/>
      <c r="E24" s="76"/>
      <c r="F24" s="99"/>
      <c r="G24" s="76"/>
      <c r="H24" s="99"/>
      <c r="I24" s="76"/>
      <c r="J24" s="99"/>
      <c r="K24" s="76"/>
      <c r="L24" s="99"/>
      <c r="M24" s="76"/>
      <c r="N24" s="99"/>
      <c r="O24" s="76"/>
      <c r="P24" s="99"/>
      <c r="Q24" s="99"/>
      <c r="R24" s="99"/>
    </row>
    <row r="25" spans="1:18" s="98" customFormat="1" ht="23.9" customHeight="1">
      <c r="A25" s="86" t="s">
        <v>122</v>
      </c>
      <c r="B25" s="97"/>
      <c r="D25" s="99"/>
      <c r="E25" s="76"/>
      <c r="F25" s="99"/>
      <c r="G25" s="76"/>
      <c r="H25" s="99"/>
      <c r="I25" s="76"/>
      <c r="J25" s="99"/>
      <c r="K25" s="76"/>
      <c r="L25" s="99"/>
      <c r="M25" s="76"/>
      <c r="N25" s="99"/>
      <c r="O25" s="76"/>
      <c r="P25" s="99"/>
      <c r="Q25" s="99"/>
      <c r="R25" s="99"/>
    </row>
    <row r="26" spans="1:18" s="91" customFormat="1" ht="23.9" customHeight="1">
      <c r="A26" s="112" t="s">
        <v>92</v>
      </c>
      <c r="B26" s="39"/>
      <c r="D26" s="48">
        <v>0</v>
      </c>
      <c r="E26" s="62"/>
      <c r="F26" s="48">
        <v>0</v>
      </c>
      <c r="G26" s="102"/>
      <c r="H26" s="48">
        <v>0</v>
      </c>
      <c r="I26" s="102"/>
      <c r="J26" s="48">
        <v>0</v>
      </c>
      <c r="K26" s="102"/>
      <c r="L26" s="48">
        <f>H26+J26</f>
        <v>0</v>
      </c>
      <c r="M26" s="48"/>
      <c r="N26" s="48">
        <v>0</v>
      </c>
      <c r="O26" s="48"/>
      <c r="P26" s="48">
        <v>846264</v>
      </c>
      <c r="Q26" s="48"/>
      <c r="R26" s="48">
        <f>SUM(D26:F26,L26:P26)</f>
        <v>846264</v>
      </c>
    </row>
    <row r="27" spans="1:18" s="91" customFormat="1" ht="23.9" customHeight="1">
      <c r="A27" s="112" t="s">
        <v>93</v>
      </c>
      <c r="B27" s="39"/>
      <c r="D27" s="100">
        <v>0</v>
      </c>
      <c r="E27" s="62"/>
      <c r="F27" s="100">
        <v>0</v>
      </c>
      <c r="G27" s="102"/>
      <c r="H27" s="48">
        <v>157708</v>
      </c>
      <c r="I27" s="102"/>
      <c r="J27" s="48">
        <v>7809</v>
      </c>
      <c r="K27" s="102"/>
      <c r="L27" s="48">
        <f>H27+J27</f>
        <v>165517</v>
      </c>
      <c r="M27" s="48"/>
      <c r="N27" s="100">
        <v>0</v>
      </c>
      <c r="O27" s="48"/>
      <c r="P27" s="100">
        <v>0</v>
      </c>
      <c r="Q27" s="48"/>
      <c r="R27" s="100">
        <f>SUM(D27:F27,L27:P27)</f>
        <v>165517</v>
      </c>
    </row>
    <row r="28" spans="1:18" s="98" customFormat="1" ht="23.9" customHeight="1">
      <c r="A28" s="86" t="s">
        <v>123</v>
      </c>
      <c r="B28" s="97"/>
      <c r="D28" s="78">
        <f>SUM(D26:D27)</f>
        <v>0</v>
      </c>
      <c r="E28" s="76"/>
      <c r="F28" s="78">
        <f>SUM(F26:F27)</f>
        <v>0</v>
      </c>
      <c r="G28" s="76"/>
      <c r="H28" s="78">
        <f>SUM(H26:H27)</f>
        <v>157708</v>
      </c>
      <c r="I28" s="76"/>
      <c r="J28" s="78">
        <f>SUM(J26:J27)</f>
        <v>7809</v>
      </c>
      <c r="K28" s="76"/>
      <c r="L28" s="78">
        <f>SUM(L26:L27)</f>
        <v>165517</v>
      </c>
      <c r="M28" s="76"/>
      <c r="N28" s="78">
        <f>SUM(N26:N27)</f>
        <v>0</v>
      </c>
      <c r="O28" s="76"/>
      <c r="P28" s="78">
        <f>SUM(P26:P27)</f>
        <v>846264</v>
      </c>
      <c r="Q28" s="99"/>
      <c r="R28" s="78">
        <f>SUM(R26:R27)</f>
        <v>1011781</v>
      </c>
    </row>
    <row r="29" spans="1:18" s="98" customFormat="1" ht="23.9" customHeight="1">
      <c r="A29" s="86"/>
      <c r="B29" s="39"/>
      <c r="C29" s="91"/>
      <c r="D29" s="99"/>
      <c r="E29" s="76"/>
      <c r="F29" s="99"/>
      <c r="G29" s="76"/>
      <c r="H29" s="99"/>
      <c r="I29" s="76"/>
      <c r="J29" s="99"/>
      <c r="K29" s="76"/>
      <c r="L29" s="99"/>
      <c r="M29" s="76"/>
      <c r="N29" s="99"/>
      <c r="O29" s="76"/>
      <c r="P29" s="99"/>
      <c r="Q29" s="99"/>
      <c r="R29" s="99"/>
    </row>
    <row r="30" spans="1:18" s="98" customFormat="1" ht="23.9" customHeight="1">
      <c r="A30" s="86" t="s">
        <v>125</v>
      </c>
      <c r="B30" s="39">
        <v>11.1</v>
      </c>
      <c r="D30" s="103">
        <v>0</v>
      </c>
      <c r="E30" s="104"/>
      <c r="F30" s="103">
        <v>0</v>
      </c>
      <c r="G30" s="104"/>
      <c r="H30" s="103">
        <v>0</v>
      </c>
      <c r="I30" s="104"/>
      <c r="J30" s="103">
        <v>325709</v>
      </c>
      <c r="K30" s="104"/>
      <c r="L30" s="103">
        <f>H30+J30</f>
        <v>325709</v>
      </c>
      <c r="M30" s="76">
        <v>0</v>
      </c>
      <c r="N30" s="103">
        <v>0</v>
      </c>
      <c r="O30" s="76">
        <v>0</v>
      </c>
      <c r="P30" s="103">
        <f>-J30</f>
        <v>-325709</v>
      </c>
      <c r="Q30" s="99">
        <v>0</v>
      </c>
      <c r="R30" s="103">
        <f>SUM(D30:F30,L30:P30)</f>
        <v>0</v>
      </c>
    </row>
    <row r="31" spans="1:18" s="98" customFormat="1" ht="23.9" customHeight="1">
      <c r="A31" s="86"/>
      <c r="B31" s="39"/>
      <c r="C31" s="91"/>
      <c r="D31" s="99"/>
      <c r="E31" s="76"/>
      <c r="F31" s="99"/>
      <c r="G31" s="76"/>
      <c r="H31" s="99"/>
      <c r="I31" s="76"/>
      <c r="J31" s="99"/>
      <c r="K31" s="76"/>
      <c r="L31" s="99"/>
      <c r="M31" s="76"/>
      <c r="N31" s="99"/>
      <c r="O31" s="76"/>
      <c r="P31" s="99"/>
      <c r="Q31" s="99"/>
      <c r="R31" s="99"/>
    </row>
    <row r="32" spans="1:18" s="98" customFormat="1" ht="23.9" customHeight="1" thickBot="1">
      <c r="A32" s="86" t="s">
        <v>166</v>
      </c>
      <c r="B32" s="39"/>
      <c r="C32" s="91"/>
      <c r="D32" s="79">
        <f>SUM(D23:D23,D28,D30)</f>
        <v>20000000</v>
      </c>
      <c r="E32" s="105"/>
      <c r="F32" s="79">
        <f>SUM(F23:F23,F28,F30)</f>
        <v>10598915</v>
      </c>
      <c r="G32" s="105"/>
      <c r="H32" s="79">
        <f>SUM(H23:H23,H28,H30)</f>
        <v>-10060</v>
      </c>
      <c r="I32" s="105"/>
      <c r="J32" s="79">
        <f>SUM(J23:J23,J28,J30)</f>
        <v>-2278173</v>
      </c>
      <c r="K32" s="105"/>
      <c r="L32" s="79">
        <f>SUM(L23:L23,L28,L30)</f>
        <v>-2288233</v>
      </c>
      <c r="M32" s="105"/>
      <c r="N32" s="79">
        <f>SUM(N23:N23,N28,N30)</f>
        <v>1064000</v>
      </c>
      <c r="P32" s="79">
        <f>SUM(P23:P23,P28,P30)</f>
        <v>7254341</v>
      </c>
      <c r="R32" s="79">
        <f>SUM(R23:R23,R28,R30)</f>
        <v>36629023</v>
      </c>
    </row>
    <row r="33" spans="1:19" s="91" customFormat="1" ht="22.5" thickTop="1">
      <c r="A33" s="86"/>
      <c r="B33" s="39"/>
      <c r="D33" s="113">
        <f>D32-BS!$E48</f>
        <v>0</v>
      </c>
      <c r="E33" s="114"/>
      <c r="F33" s="113">
        <f>F32-BS!$E49</f>
        <v>0</v>
      </c>
      <c r="G33" s="114"/>
      <c r="H33" s="113"/>
      <c r="I33" s="114"/>
      <c r="J33" s="113"/>
      <c r="K33" s="114"/>
      <c r="L33" s="113">
        <f>L32-BS!$E50</f>
        <v>0</v>
      </c>
      <c r="M33" s="114"/>
      <c r="N33" s="113">
        <f>N32-BS!$E53</f>
        <v>0</v>
      </c>
      <c r="O33" s="114"/>
      <c r="P33" s="113">
        <f>P32-BS!$E54</f>
        <v>0</v>
      </c>
      <c r="Q33" s="115"/>
      <c r="R33" s="113">
        <f>R32-BS!$E55</f>
        <v>0</v>
      </c>
    </row>
    <row r="34" spans="1:19" ht="23.9" customHeight="1">
      <c r="A34" s="43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</row>
  </sheetData>
  <mergeCells count="3">
    <mergeCell ref="H4:L4"/>
    <mergeCell ref="N4:P4"/>
    <mergeCell ref="D11:R11"/>
  </mergeCells>
  <pageMargins left="0.8" right="0.8" top="0.48" bottom="0.5" header="0.5" footer="0.5"/>
  <pageSetup paperSize="9" scale="64" firstPageNumber="12" orientation="landscape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932DF-1383-4274-ABA3-FD57D373751F}">
  <dimension ref="A1:J81"/>
  <sheetViews>
    <sheetView showGridLines="0" tabSelected="1" topLeftCell="A50" zoomScale="80" zoomScaleNormal="80" zoomScaleSheetLayoutView="100" workbookViewId="0">
      <selection activeCell="A63" sqref="A63"/>
    </sheetView>
  </sheetViews>
  <sheetFormatPr defaultColWidth="10.81640625" defaultRowHeight="23.15" customHeight="1"/>
  <cols>
    <col min="1" max="1" width="50.81640625" style="38" customWidth="1"/>
    <col min="2" max="2" width="20.81640625" style="38" customWidth="1"/>
    <col min="3" max="3" width="9" style="50" bestFit="1" customWidth="1"/>
    <col min="4" max="4" width="1.1796875" style="50" customWidth="1"/>
    <col min="5" max="5" width="16.1796875" style="63" customWidth="1"/>
    <col min="6" max="6" width="1" style="63" customWidth="1"/>
    <col min="7" max="7" width="16.1796875" style="35" customWidth="1"/>
    <col min="8" max="8" width="1.453125" style="38" customWidth="1"/>
    <col min="9" max="16384" width="10.81640625" style="38"/>
  </cols>
  <sheetData>
    <row r="1" spans="1:10" s="36" customFormat="1" ht="23.15" customHeight="1">
      <c r="A1" s="2" t="s">
        <v>43</v>
      </c>
      <c r="B1" s="116"/>
      <c r="C1" s="116"/>
      <c r="D1" s="124"/>
      <c r="E1" s="63"/>
      <c r="F1" s="63"/>
      <c r="G1" s="107"/>
    </row>
    <row r="2" spans="1:10" ht="23.15" customHeight="1">
      <c r="A2" s="8" t="s">
        <v>4</v>
      </c>
      <c r="B2" s="116"/>
      <c r="C2" s="116"/>
      <c r="D2" s="124"/>
      <c r="E2" s="108"/>
      <c r="F2" s="109"/>
      <c r="G2" s="125"/>
    </row>
    <row r="3" spans="1:10" ht="23.15" customHeight="1">
      <c r="A3" s="37"/>
      <c r="B3" s="86"/>
      <c r="C3" s="86"/>
      <c r="D3" s="86"/>
      <c r="E3" s="86"/>
      <c r="F3" s="86"/>
      <c r="G3" s="86"/>
      <c r="H3" s="86"/>
    </row>
    <row r="4" spans="1:10" ht="23.15" customHeight="1">
      <c r="C4" s="38"/>
      <c r="D4" s="126"/>
      <c r="E4" s="165" t="s">
        <v>74</v>
      </c>
      <c r="F4" s="165"/>
      <c r="G4" s="165"/>
    </row>
    <row r="5" spans="1:10" ht="23.15" customHeight="1">
      <c r="C5" s="38"/>
      <c r="D5" s="126"/>
      <c r="E5" s="165" t="s">
        <v>77</v>
      </c>
      <c r="F5" s="165"/>
      <c r="G5" s="165"/>
    </row>
    <row r="6" spans="1:10" ht="23.15" customHeight="1">
      <c r="C6" s="38"/>
      <c r="D6" s="127"/>
      <c r="E6" s="128">
        <v>2567</v>
      </c>
      <c r="F6" s="128"/>
      <c r="G6" s="128">
        <v>2566</v>
      </c>
    </row>
    <row r="7" spans="1:10" ht="23.15" customHeight="1">
      <c r="C7" s="38"/>
      <c r="D7" s="127"/>
      <c r="E7" s="164" t="s">
        <v>71</v>
      </c>
      <c r="F7" s="164"/>
      <c r="G7" s="164"/>
    </row>
    <row r="8" spans="1:10" ht="23.15" customHeight="1">
      <c r="A8" s="85" t="s">
        <v>5</v>
      </c>
      <c r="C8" s="38"/>
      <c r="D8" s="38"/>
      <c r="E8" s="129"/>
      <c r="F8" s="38"/>
      <c r="G8" s="129"/>
    </row>
    <row r="9" spans="1:10" ht="23.15" customHeight="1">
      <c r="A9" s="38" t="s">
        <v>58</v>
      </c>
      <c r="D9" s="130"/>
      <c r="E9" s="131">
        <v>1057902</v>
      </c>
      <c r="F9" s="131"/>
      <c r="G9" s="131">
        <v>1162855</v>
      </c>
      <c r="H9" s="129"/>
      <c r="J9" s="46"/>
    </row>
    <row r="10" spans="1:10" ht="23.15" customHeight="1">
      <c r="A10" s="132" t="s">
        <v>127</v>
      </c>
      <c r="C10" s="38"/>
      <c r="D10" s="130"/>
      <c r="E10" s="131"/>
      <c r="F10" s="131"/>
      <c r="G10" s="131"/>
      <c r="J10" s="46"/>
    </row>
    <row r="11" spans="1:10" ht="23.15" customHeight="1">
      <c r="A11" s="133" t="s">
        <v>150</v>
      </c>
      <c r="C11" s="38"/>
      <c r="D11" s="130"/>
      <c r="E11" s="131"/>
      <c r="F11" s="131"/>
      <c r="G11" s="131"/>
      <c r="J11" s="46"/>
    </row>
    <row r="12" spans="1:10" ht="23.15" customHeight="1">
      <c r="A12" s="122" t="s">
        <v>143</v>
      </c>
      <c r="C12" s="38"/>
      <c r="D12" s="130"/>
      <c r="E12" s="152">
        <v>215569</v>
      </c>
      <c r="F12" s="131"/>
      <c r="G12" s="131">
        <v>219375</v>
      </c>
      <c r="H12" s="129"/>
      <c r="J12" s="46"/>
    </row>
    <row r="13" spans="1:10" ht="23.15" customHeight="1">
      <c r="A13" s="122" t="s">
        <v>144</v>
      </c>
      <c r="C13" s="38"/>
      <c r="D13" s="130"/>
      <c r="E13" s="131">
        <v>865306</v>
      </c>
      <c r="F13" s="131"/>
      <c r="G13" s="131">
        <v>1010711</v>
      </c>
      <c r="H13" s="129"/>
      <c r="J13" s="46"/>
    </row>
    <row r="14" spans="1:10" ht="23.15" customHeight="1">
      <c r="A14" s="122" t="s">
        <v>145</v>
      </c>
      <c r="C14" s="38"/>
      <c r="D14" s="130"/>
      <c r="E14" s="131">
        <v>23304</v>
      </c>
      <c r="F14" s="131"/>
      <c r="G14" s="131">
        <v>21491</v>
      </c>
      <c r="H14" s="129"/>
      <c r="J14" s="46"/>
    </row>
    <row r="15" spans="1:10" ht="23.15" customHeight="1">
      <c r="A15" s="122" t="s">
        <v>171</v>
      </c>
      <c r="C15" s="38"/>
      <c r="D15" s="130"/>
      <c r="E15" s="131">
        <v>63304</v>
      </c>
      <c r="F15" s="131"/>
      <c r="G15" s="131">
        <v>422</v>
      </c>
      <c r="H15" s="129"/>
      <c r="J15" s="46"/>
    </row>
    <row r="16" spans="1:10" ht="23.15" customHeight="1">
      <c r="A16" s="122" t="s">
        <v>146</v>
      </c>
      <c r="C16" s="38"/>
      <c r="D16" s="130"/>
      <c r="E16" s="131">
        <v>-712553</v>
      </c>
      <c r="F16" s="131"/>
      <c r="G16" s="131">
        <v>191815</v>
      </c>
      <c r="H16" s="129"/>
      <c r="J16" s="46"/>
    </row>
    <row r="17" spans="1:10" ht="23.15" customHeight="1">
      <c r="A17" s="122" t="s">
        <v>170</v>
      </c>
      <c r="C17" s="38"/>
      <c r="D17" s="130"/>
      <c r="E17" s="131">
        <v>79</v>
      </c>
      <c r="F17" s="131"/>
      <c r="G17" s="131">
        <v>-213</v>
      </c>
      <c r="H17" s="129"/>
      <c r="J17" s="46"/>
    </row>
    <row r="18" spans="1:10" ht="23.15" customHeight="1">
      <c r="A18" s="122" t="s">
        <v>169</v>
      </c>
      <c r="C18" s="38"/>
      <c r="D18" s="130"/>
      <c r="E18" s="131">
        <v>304</v>
      </c>
      <c r="F18" s="131"/>
      <c r="G18" s="131">
        <v>-145</v>
      </c>
      <c r="H18" s="129"/>
      <c r="J18" s="46"/>
    </row>
    <row r="19" spans="1:10" ht="23.15" customHeight="1">
      <c r="A19" s="122" t="s">
        <v>168</v>
      </c>
      <c r="C19" s="38"/>
      <c r="D19" s="130"/>
      <c r="E19" s="131">
        <v>25619</v>
      </c>
      <c r="F19" s="131"/>
      <c r="G19" s="131">
        <v>-10856</v>
      </c>
      <c r="H19" s="129"/>
      <c r="J19" s="46"/>
    </row>
    <row r="20" spans="1:10" ht="23.15" customHeight="1">
      <c r="A20" s="122" t="s">
        <v>23</v>
      </c>
      <c r="C20" s="38"/>
      <c r="D20" s="87"/>
      <c r="E20" s="131">
        <v>-3478630</v>
      </c>
      <c r="F20" s="46"/>
      <c r="G20" s="131">
        <v>-3443209</v>
      </c>
      <c r="H20" s="129"/>
      <c r="J20" s="46"/>
    </row>
    <row r="21" spans="1:10" ht="23.15" customHeight="1">
      <c r="A21" s="122" t="s">
        <v>35</v>
      </c>
      <c r="C21" s="38"/>
      <c r="D21" s="130"/>
      <c r="E21" s="134">
        <v>-102952</v>
      </c>
      <c r="F21" s="131"/>
      <c r="G21" s="134">
        <v>-225583</v>
      </c>
      <c r="H21" s="129"/>
      <c r="J21" s="46"/>
    </row>
    <row r="22" spans="1:10" ht="23.15" customHeight="1">
      <c r="A22" s="122" t="s">
        <v>147</v>
      </c>
      <c r="C22" s="38"/>
      <c r="D22" s="87"/>
      <c r="E22" s="63">
        <v>5822080</v>
      </c>
      <c r="F22" s="46"/>
      <c r="G22" s="63">
        <v>4490997</v>
      </c>
      <c r="H22" s="129"/>
      <c r="J22" s="46"/>
    </row>
    <row r="23" spans="1:10" ht="23.15" customHeight="1">
      <c r="A23" s="122" t="s">
        <v>148</v>
      </c>
      <c r="C23" s="38"/>
      <c r="D23" s="87"/>
      <c r="E23" s="134">
        <v>-2598956</v>
      </c>
      <c r="F23" s="46"/>
      <c r="G23" s="134">
        <v>-1724765</v>
      </c>
      <c r="H23" s="129"/>
      <c r="J23" s="46"/>
    </row>
    <row r="24" spans="1:10" ht="23.15" customHeight="1">
      <c r="A24" s="122" t="s">
        <v>149</v>
      </c>
      <c r="C24" s="38"/>
      <c r="D24" s="87"/>
      <c r="E24" s="135">
        <v>-45000</v>
      </c>
      <c r="F24" s="46"/>
      <c r="G24" s="135">
        <v>-206122</v>
      </c>
      <c r="H24" s="129"/>
      <c r="J24" s="46"/>
    </row>
    <row r="25" spans="1:10" ht="23.15" customHeight="1">
      <c r="A25" s="43" t="s">
        <v>64</v>
      </c>
      <c r="C25" s="38"/>
      <c r="D25" s="130"/>
      <c r="E25" s="131">
        <f>SUM(E9:E24)</f>
        <v>1135376</v>
      </c>
      <c r="F25" s="131"/>
      <c r="G25" s="131">
        <f>SUM(G9:G24)</f>
        <v>1486773</v>
      </c>
      <c r="H25" s="129"/>
      <c r="J25" s="46"/>
    </row>
    <row r="26" spans="1:10" ht="23.15" customHeight="1">
      <c r="A26" s="117"/>
      <c r="C26" s="38"/>
      <c r="D26" s="130"/>
      <c r="E26" s="131"/>
      <c r="F26" s="131"/>
      <c r="G26" s="131"/>
      <c r="H26" s="129"/>
      <c r="J26" s="46"/>
    </row>
    <row r="27" spans="1:10" ht="23.15" customHeight="1">
      <c r="A27" s="132" t="s">
        <v>128</v>
      </c>
      <c r="C27" s="38"/>
      <c r="D27" s="130"/>
      <c r="E27" s="131"/>
      <c r="F27" s="131"/>
      <c r="G27" s="131"/>
      <c r="J27" s="46"/>
    </row>
    <row r="28" spans="1:10" ht="23.15" customHeight="1">
      <c r="A28" s="121" t="s">
        <v>28</v>
      </c>
      <c r="C28" s="38"/>
      <c r="D28" s="130"/>
      <c r="E28" s="131">
        <v>16814576</v>
      </c>
      <c r="F28" s="131"/>
      <c r="G28" s="131">
        <v>17911113</v>
      </c>
      <c r="H28" s="129"/>
      <c r="J28" s="46"/>
    </row>
    <row r="29" spans="1:10" ht="23.15" customHeight="1">
      <c r="A29" s="121" t="s">
        <v>151</v>
      </c>
      <c r="C29" s="38"/>
      <c r="D29" s="130"/>
      <c r="E29" s="131">
        <v>-4250977</v>
      </c>
      <c r="F29" s="131"/>
      <c r="G29" s="131">
        <v>-9205610</v>
      </c>
      <c r="H29" s="129"/>
      <c r="J29" s="46"/>
    </row>
    <row r="30" spans="1:10" ht="23.15" customHeight="1">
      <c r="A30" s="121" t="s">
        <v>152</v>
      </c>
      <c r="C30" s="38"/>
      <c r="D30" s="130"/>
      <c r="E30" s="131">
        <v>114637</v>
      </c>
      <c r="F30" s="131"/>
      <c r="G30" s="131">
        <v>10859</v>
      </c>
      <c r="H30" s="129"/>
      <c r="J30" s="46"/>
    </row>
    <row r="31" spans="1:10" ht="23.15" customHeight="1">
      <c r="A31" s="121" t="s">
        <v>153</v>
      </c>
      <c r="C31" s="38"/>
      <c r="D31" s="130"/>
      <c r="E31" s="152">
        <v>-12010</v>
      </c>
      <c r="F31" s="131"/>
      <c r="G31" s="131">
        <v>257338</v>
      </c>
      <c r="H31" s="129"/>
      <c r="J31" s="46"/>
    </row>
    <row r="32" spans="1:10" ht="23.15" customHeight="1">
      <c r="A32" s="123"/>
      <c r="C32" s="38"/>
      <c r="D32" s="130"/>
      <c r="E32" s="131"/>
      <c r="F32" s="131"/>
      <c r="G32" s="131"/>
      <c r="H32" s="129"/>
      <c r="J32" s="46"/>
    </row>
    <row r="33" spans="1:10" ht="23.15" customHeight="1">
      <c r="A33" s="136" t="s">
        <v>129</v>
      </c>
      <c r="C33" s="38"/>
      <c r="D33" s="87"/>
      <c r="E33" s="134"/>
      <c r="F33" s="46"/>
      <c r="G33" s="134"/>
      <c r="J33" s="46"/>
    </row>
    <row r="34" spans="1:10" ht="23.15" customHeight="1">
      <c r="A34" s="121" t="s">
        <v>10</v>
      </c>
      <c r="C34" s="38"/>
      <c r="D34" s="87"/>
      <c r="E34" s="134">
        <v>-6630238</v>
      </c>
      <c r="F34" s="46"/>
      <c r="G34" s="134">
        <v>-1180374</v>
      </c>
      <c r="H34" s="129"/>
      <c r="J34" s="46"/>
    </row>
    <row r="35" spans="1:10" ht="23.15" customHeight="1">
      <c r="A35" s="121" t="s">
        <v>28</v>
      </c>
      <c r="C35" s="38"/>
      <c r="D35" s="87"/>
      <c r="E35" s="134">
        <v>-777459</v>
      </c>
      <c r="F35" s="134"/>
      <c r="G35" s="46">
        <v>-1894315</v>
      </c>
      <c r="H35" s="129"/>
      <c r="J35" s="46"/>
    </row>
    <row r="36" spans="1:10" ht="23.15" customHeight="1">
      <c r="A36" s="121" t="s">
        <v>14</v>
      </c>
      <c r="C36" s="38"/>
      <c r="D36" s="38"/>
      <c r="E36" s="46">
        <v>450970</v>
      </c>
      <c r="F36" s="131"/>
      <c r="G36" s="134">
        <v>780068</v>
      </c>
      <c r="H36" s="129"/>
      <c r="J36" s="46"/>
    </row>
    <row r="37" spans="1:10" ht="23.15" customHeight="1">
      <c r="A37" s="121" t="s">
        <v>154</v>
      </c>
      <c r="C37" s="38"/>
      <c r="D37" s="87"/>
      <c r="E37" s="134">
        <v>-7892000</v>
      </c>
      <c r="F37" s="46"/>
      <c r="G37" s="131">
        <v>-7267891</v>
      </c>
      <c r="H37" s="129"/>
      <c r="J37" s="46"/>
    </row>
    <row r="38" spans="1:10" ht="23.15" customHeight="1">
      <c r="A38" s="121" t="s">
        <v>155</v>
      </c>
      <c r="C38" s="38"/>
      <c r="D38" s="87"/>
      <c r="E38" s="131">
        <v>-136050</v>
      </c>
      <c r="F38" s="131"/>
      <c r="G38" s="46">
        <v>-122513</v>
      </c>
      <c r="H38" s="129"/>
      <c r="J38" s="46"/>
    </row>
    <row r="39" spans="1:10" ht="23.15" customHeight="1">
      <c r="A39" s="121" t="s">
        <v>37</v>
      </c>
      <c r="C39" s="38"/>
      <c r="D39" s="87"/>
      <c r="E39" s="46">
        <v>-14671</v>
      </c>
      <c r="F39" s="131"/>
      <c r="G39" s="131">
        <v>9226</v>
      </c>
      <c r="H39" s="129"/>
      <c r="J39" s="46"/>
    </row>
    <row r="40" spans="1:10" ht="23.15" customHeight="1">
      <c r="A40" s="121" t="s">
        <v>36</v>
      </c>
      <c r="C40" s="38"/>
      <c r="D40" s="87"/>
      <c r="E40" s="131">
        <v>47269</v>
      </c>
      <c r="F40" s="131"/>
      <c r="G40" s="131">
        <v>32005</v>
      </c>
      <c r="H40" s="129"/>
      <c r="J40" s="46"/>
    </row>
    <row r="41" spans="1:10" ht="23.15" customHeight="1">
      <c r="A41" s="121" t="s">
        <v>17</v>
      </c>
      <c r="C41" s="38"/>
      <c r="D41" s="87"/>
      <c r="E41" s="131">
        <v>470583</v>
      </c>
      <c r="F41" s="134"/>
      <c r="G41" s="46">
        <v>-128763</v>
      </c>
      <c r="H41" s="129"/>
      <c r="J41" s="46"/>
    </row>
    <row r="42" spans="1:10" ht="23.15" customHeight="1">
      <c r="A42" s="117" t="s">
        <v>130</v>
      </c>
      <c r="B42" s="86"/>
      <c r="C42" s="86"/>
      <c r="D42" s="137"/>
      <c r="E42" s="138">
        <f>SUM(E25:E41)</f>
        <v>-679994</v>
      </c>
      <c r="F42" s="139"/>
      <c r="G42" s="138">
        <f>SUM(G25:G41)</f>
        <v>687916</v>
      </c>
      <c r="J42" s="46"/>
    </row>
    <row r="43" spans="1:10" ht="23.15" customHeight="1">
      <c r="A43" s="43"/>
      <c r="C43" s="38"/>
      <c r="D43" s="140"/>
      <c r="E43" s="50"/>
      <c r="G43" s="131"/>
      <c r="J43" s="46"/>
    </row>
    <row r="44" spans="1:10" s="36" customFormat="1" ht="23.15" customHeight="1">
      <c r="A44" s="2" t="s">
        <v>43</v>
      </c>
      <c r="B44" s="116"/>
      <c r="C44" s="116"/>
      <c r="D44" s="124"/>
      <c r="E44" s="63"/>
      <c r="F44" s="63"/>
      <c r="G44" s="107"/>
      <c r="J44" s="46"/>
    </row>
    <row r="45" spans="1:10" s="36" customFormat="1" ht="23.15" customHeight="1">
      <c r="A45" s="8" t="s">
        <v>4</v>
      </c>
      <c r="B45" s="116"/>
      <c r="C45" s="116"/>
      <c r="D45" s="124"/>
      <c r="E45" s="108"/>
      <c r="F45" s="109"/>
      <c r="G45" s="125"/>
      <c r="J45" s="46"/>
    </row>
    <row r="46" spans="1:10" ht="23.15" customHeight="1">
      <c r="A46" s="37"/>
      <c r="B46" s="86"/>
      <c r="C46" s="86"/>
      <c r="D46" s="86"/>
      <c r="E46" s="86"/>
      <c r="F46" s="86"/>
      <c r="G46" s="86"/>
      <c r="J46" s="46"/>
    </row>
    <row r="47" spans="1:10" ht="23.15" customHeight="1">
      <c r="C47" s="38"/>
      <c r="D47" s="126"/>
      <c r="E47" s="165" t="s">
        <v>74</v>
      </c>
      <c r="F47" s="165"/>
      <c r="G47" s="165"/>
      <c r="H47" s="86"/>
      <c r="J47" s="46"/>
    </row>
    <row r="48" spans="1:10" ht="23.15" customHeight="1">
      <c r="C48" s="38"/>
      <c r="D48" s="126"/>
      <c r="E48" s="165" t="s">
        <v>77</v>
      </c>
      <c r="F48" s="165"/>
      <c r="G48" s="165"/>
      <c r="H48" s="86"/>
      <c r="J48" s="46"/>
    </row>
    <row r="49" spans="1:10" ht="23.15" customHeight="1">
      <c r="C49" s="38"/>
      <c r="D49" s="127"/>
      <c r="E49" s="128">
        <v>2567</v>
      </c>
      <c r="F49" s="128"/>
      <c r="G49" s="128">
        <v>2566</v>
      </c>
      <c r="H49" s="86"/>
      <c r="J49" s="46"/>
    </row>
    <row r="50" spans="1:10" ht="23.15" customHeight="1">
      <c r="C50" s="38"/>
      <c r="D50" s="127"/>
      <c r="E50" s="164" t="s">
        <v>71</v>
      </c>
      <c r="F50" s="164"/>
      <c r="G50" s="164"/>
      <c r="J50" s="46"/>
    </row>
    <row r="51" spans="1:10" ht="23.15" customHeight="1">
      <c r="A51" s="119" t="s">
        <v>6</v>
      </c>
      <c r="C51" s="38"/>
      <c r="D51" s="87"/>
      <c r="E51" s="134"/>
      <c r="F51" s="46"/>
      <c r="G51" s="134"/>
      <c r="J51" s="46"/>
    </row>
    <row r="52" spans="1:10" ht="23.15" customHeight="1">
      <c r="A52" s="43" t="s">
        <v>131</v>
      </c>
      <c r="C52" s="38"/>
      <c r="D52" s="87"/>
      <c r="E52" s="131">
        <v>454645</v>
      </c>
      <c r="F52" s="131"/>
      <c r="G52" s="131">
        <v>429569</v>
      </c>
      <c r="H52" s="141"/>
      <c r="J52" s="46"/>
    </row>
    <row r="53" spans="1:10" ht="23.15" customHeight="1">
      <c r="A53" s="43" t="s">
        <v>132</v>
      </c>
      <c r="C53" s="38"/>
      <c r="D53" s="87"/>
      <c r="E53" s="131">
        <v>102952</v>
      </c>
      <c r="F53" s="131"/>
      <c r="G53" s="131">
        <v>185871</v>
      </c>
      <c r="H53" s="141"/>
      <c r="J53" s="46"/>
    </row>
    <row r="54" spans="1:10" ht="23.15" customHeight="1">
      <c r="A54" s="43" t="s">
        <v>133</v>
      </c>
      <c r="C54" s="38"/>
      <c r="D54" s="87"/>
      <c r="E54" s="131">
        <v>-49510</v>
      </c>
      <c r="F54" s="131"/>
      <c r="G54" s="131">
        <v>-558250</v>
      </c>
      <c r="H54" s="141"/>
      <c r="J54" s="46"/>
    </row>
    <row r="55" spans="1:10" ht="23.15" customHeight="1">
      <c r="A55" s="43" t="s">
        <v>134</v>
      </c>
      <c r="C55" s="38"/>
      <c r="D55" s="87"/>
      <c r="E55" s="134">
        <v>119015</v>
      </c>
      <c r="F55" s="46"/>
      <c r="G55" s="134">
        <v>30800</v>
      </c>
      <c r="J55" s="46"/>
    </row>
    <row r="56" spans="1:10" ht="23.15" customHeight="1">
      <c r="A56" s="43" t="s">
        <v>135</v>
      </c>
      <c r="C56" s="38"/>
      <c r="D56" s="87"/>
      <c r="E56" s="131"/>
      <c r="F56" s="131"/>
      <c r="G56" s="131"/>
      <c r="H56" s="141"/>
      <c r="J56" s="46"/>
    </row>
    <row r="57" spans="1:10" ht="23.15" customHeight="1">
      <c r="A57" s="121" t="s">
        <v>95</v>
      </c>
      <c r="C57" s="38"/>
      <c r="D57" s="87"/>
      <c r="E57" s="134">
        <v>-7806397</v>
      </c>
      <c r="F57" s="134"/>
      <c r="G57" s="134">
        <v>-3608582</v>
      </c>
      <c r="H57" s="141"/>
      <c r="J57" s="46"/>
    </row>
    <row r="58" spans="1:10" ht="23.15" customHeight="1">
      <c r="A58" s="43" t="s">
        <v>136</v>
      </c>
      <c r="C58" s="38"/>
      <c r="D58" s="87"/>
      <c r="E58" s="38"/>
      <c r="F58" s="38"/>
      <c r="G58" s="38"/>
      <c r="H58" s="141"/>
      <c r="J58" s="46"/>
    </row>
    <row r="59" spans="1:10" ht="23.15" customHeight="1">
      <c r="A59" s="121" t="s">
        <v>95</v>
      </c>
      <c r="C59" s="38"/>
      <c r="D59" s="87"/>
      <c r="E59" s="131">
        <v>7653381</v>
      </c>
      <c r="F59" s="131"/>
      <c r="G59" s="131">
        <v>2843461</v>
      </c>
      <c r="H59" s="141"/>
      <c r="J59" s="46"/>
    </row>
    <row r="60" spans="1:10" ht="23.15" customHeight="1">
      <c r="A60" s="43" t="s">
        <v>137</v>
      </c>
      <c r="C60" s="38"/>
      <c r="D60" s="87"/>
      <c r="E60" s="38"/>
      <c r="F60" s="38"/>
      <c r="G60" s="38"/>
      <c r="H60" s="141"/>
      <c r="J60" s="46"/>
    </row>
    <row r="61" spans="1:10" ht="23.15" customHeight="1">
      <c r="A61" s="121" t="s">
        <v>156</v>
      </c>
      <c r="C61" s="38"/>
      <c r="D61" s="87"/>
      <c r="E61" s="110">
        <v>568586</v>
      </c>
      <c r="F61" s="131"/>
      <c r="G61" s="131">
        <v>54959</v>
      </c>
      <c r="H61" s="141"/>
      <c r="J61" s="46"/>
    </row>
    <row r="62" spans="1:10" ht="23.15" customHeight="1">
      <c r="A62" s="43" t="s">
        <v>185</v>
      </c>
      <c r="C62" s="43"/>
      <c r="D62" s="87"/>
      <c r="E62" s="131">
        <v>-81177</v>
      </c>
      <c r="F62" s="131"/>
      <c r="G62" s="131">
        <v>-57615</v>
      </c>
      <c r="H62" s="129"/>
      <c r="J62" s="46"/>
    </row>
    <row r="63" spans="1:10" ht="23.15" customHeight="1">
      <c r="A63" s="38" t="s">
        <v>40</v>
      </c>
      <c r="C63" s="38"/>
      <c r="D63" s="87"/>
      <c r="E63" s="134">
        <v>95</v>
      </c>
      <c r="F63" s="134"/>
      <c r="G63" s="134">
        <v>490</v>
      </c>
      <c r="H63" s="141"/>
      <c r="J63" s="46"/>
    </row>
    <row r="64" spans="1:10" ht="23.15" customHeight="1">
      <c r="A64" s="43" t="s">
        <v>138</v>
      </c>
      <c r="B64" s="43"/>
      <c r="C64" s="43"/>
      <c r="D64" s="87"/>
      <c r="E64" s="131">
        <v>-65307</v>
      </c>
      <c r="F64" s="131"/>
      <c r="G64" s="131">
        <v>-18300</v>
      </c>
      <c r="H64" s="129"/>
      <c r="J64" s="46"/>
    </row>
    <row r="65" spans="1:10" ht="23.15" customHeight="1">
      <c r="A65" s="117" t="s">
        <v>139</v>
      </c>
      <c r="B65" s="43"/>
      <c r="C65" s="43"/>
      <c r="D65" s="87"/>
      <c r="E65" s="142">
        <f>SUM(E52:E64)</f>
        <v>896283</v>
      </c>
      <c r="F65" s="139"/>
      <c r="G65" s="142">
        <f>SUM(G52:G64)</f>
        <v>-697597</v>
      </c>
      <c r="J65" s="46"/>
    </row>
    <row r="66" spans="1:10" ht="23.15" customHeight="1">
      <c r="A66" s="117"/>
      <c r="B66" s="43"/>
      <c r="C66" s="43"/>
      <c r="D66" s="87"/>
      <c r="E66" s="131"/>
      <c r="F66" s="46"/>
      <c r="G66" s="131"/>
      <c r="J66" s="46"/>
    </row>
    <row r="67" spans="1:10" ht="23.15" customHeight="1">
      <c r="A67" s="119" t="s">
        <v>41</v>
      </c>
      <c r="B67" s="43"/>
      <c r="C67" s="43"/>
      <c r="D67" s="87"/>
      <c r="E67" s="131"/>
      <c r="F67" s="46"/>
      <c r="G67" s="131"/>
      <c r="J67" s="46"/>
    </row>
    <row r="68" spans="1:10" ht="23.15" customHeight="1">
      <c r="A68" s="123" t="s">
        <v>65</v>
      </c>
      <c r="B68" s="43"/>
      <c r="C68" s="43"/>
      <c r="D68" s="87"/>
      <c r="E68" s="131">
        <v>-116398</v>
      </c>
      <c r="F68" s="46"/>
      <c r="G68" s="131">
        <v>-117199</v>
      </c>
      <c r="J68" s="46"/>
    </row>
    <row r="69" spans="1:10" ht="23.15" customHeight="1">
      <c r="A69" s="117" t="s">
        <v>67</v>
      </c>
      <c r="B69" s="43"/>
      <c r="C69" s="43"/>
      <c r="D69" s="87"/>
      <c r="E69" s="142">
        <f>SUM(E68:E68)</f>
        <v>-116398</v>
      </c>
      <c r="F69" s="139"/>
      <c r="G69" s="142">
        <f>SUM(G68:G68)</f>
        <v>-117199</v>
      </c>
      <c r="J69" s="46"/>
    </row>
    <row r="70" spans="1:10" ht="23.15" customHeight="1">
      <c r="A70" s="117"/>
      <c r="B70" s="43"/>
      <c r="C70" s="43"/>
      <c r="D70" s="87"/>
      <c r="E70" s="143"/>
      <c r="F70" s="139"/>
      <c r="G70" s="143"/>
      <c r="J70" s="46"/>
    </row>
    <row r="71" spans="1:10" ht="23.15" customHeight="1">
      <c r="A71" s="144" t="s">
        <v>167</v>
      </c>
      <c r="C71" s="38"/>
      <c r="D71" s="87"/>
      <c r="E71" s="145">
        <f>SUM(E42,E65,E69)</f>
        <v>99891</v>
      </c>
      <c r="F71" s="139"/>
      <c r="G71" s="145">
        <f>SUM(G42,G65,G69)</f>
        <v>-126880</v>
      </c>
      <c r="J71" s="46"/>
    </row>
    <row r="72" spans="1:10" ht="23.15" customHeight="1">
      <c r="A72" s="123" t="s">
        <v>140</v>
      </c>
      <c r="C72" s="38"/>
      <c r="D72" s="87"/>
      <c r="E72" s="135">
        <f>BS!G7</f>
        <v>691375</v>
      </c>
      <c r="F72" s="46"/>
      <c r="G72" s="135">
        <v>704935</v>
      </c>
      <c r="J72" s="46"/>
    </row>
    <row r="73" spans="1:10" ht="23.15" customHeight="1" thickBot="1">
      <c r="A73" s="117" t="s">
        <v>157</v>
      </c>
      <c r="C73" s="38"/>
      <c r="D73" s="87"/>
      <c r="E73" s="146">
        <f>SUM(E71:E72)</f>
        <v>791266</v>
      </c>
      <c r="F73" s="139"/>
      <c r="G73" s="146">
        <f>SUM(G71:G72)</f>
        <v>578055</v>
      </c>
      <c r="J73" s="46"/>
    </row>
    <row r="74" spans="1:10" ht="23.15" customHeight="1" thickTop="1">
      <c r="A74" s="43"/>
      <c r="C74" s="38"/>
      <c r="D74" s="87"/>
      <c r="E74" s="113">
        <f>E73-BS!E7</f>
        <v>0</v>
      </c>
      <c r="F74" s="147"/>
      <c r="G74" s="46"/>
      <c r="J74" s="46"/>
    </row>
    <row r="75" spans="1:10" ht="23.15" customHeight="1">
      <c r="A75" s="117" t="s">
        <v>141</v>
      </c>
      <c r="C75" s="38"/>
      <c r="D75" s="87"/>
      <c r="E75" s="46"/>
      <c r="F75" s="46"/>
      <c r="G75" s="46"/>
      <c r="J75" s="46"/>
    </row>
    <row r="76" spans="1:10" ht="23.15" customHeight="1">
      <c r="A76" s="123" t="s">
        <v>142</v>
      </c>
      <c r="C76" s="38"/>
      <c r="D76" s="87"/>
      <c r="E76" s="46"/>
      <c r="F76" s="46"/>
      <c r="G76" s="46"/>
      <c r="J76" s="46"/>
    </row>
    <row r="77" spans="1:10" ht="23.15" customHeight="1">
      <c r="A77" s="148" t="s">
        <v>172</v>
      </c>
      <c r="C77" s="38"/>
      <c r="D77" s="87"/>
      <c r="E77" s="44">
        <v>69605</v>
      </c>
      <c r="F77" s="46"/>
      <c r="G77" s="44">
        <v>30526</v>
      </c>
      <c r="J77" s="46"/>
    </row>
    <row r="78" spans="1:10" ht="23.15" customHeight="1">
      <c r="A78" s="121" t="s">
        <v>158</v>
      </c>
      <c r="C78" s="38"/>
      <c r="D78" s="149"/>
      <c r="E78" s="44">
        <v>0</v>
      </c>
      <c r="F78" s="38"/>
      <c r="G78" s="44">
        <v>7537722</v>
      </c>
    </row>
    <row r="79" spans="1:10" ht="23.15" customHeight="1">
      <c r="A79" s="123"/>
      <c r="C79" s="38"/>
      <c r="D79" s="149"/>
      <c r="E79" s="111"/>
      <c r="F79" s="38"/>
      <c r="G79" s="131"/>
    </row>
    <row r="80" spans="1:10" ht="23.15" customHeight="1">
      <c r="A80" s="43"/>
      <c r="C80" s="38"/>
      <c r="D80" s="126"/>
      <c r="E80" s="50"/>
      <c r="F80" s="38"/>
      <c r="G80" s="50"/>
    </row>
    <row r="81" spans="5:6" ht="23.15" customHeight="1">
      <c r="E81" s="55"/>
      <c r="F81" s="55"/>
    </row>
  </sheetData>
  <mergeCells count="6">
    <mergeCell ref="E50:G50"/>
    <mergeCell ref="E4:G4"/>
    <mergeCell ref="E5:G5"/>
    <mergeCell ref="E7:G7"/>
    <mergeCell ref="E47:G47"/>
    <mergeCell ref="E48:G48"/>
  </mergeCells>
  <printOptions gridLinesSet="0"/>
  <pageMargins left="0.8" right="0.8" top="0.48" bottom="0.5" header="0.5" footer="0.5"/>
  <pageSetup paperSize="9" scale="74" firstPageNumber="13" fitToHeight="2" orientation="portrait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3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datasnipper xmlns="http://datasnipper" workbookId="6ef43c24-bb4e-4ab3-be42-335219d53506" included="false" dataSnipperSheetDeleted="false" guid="8bb88b82-8632-401e-aa4a-8cde2188aa1b" revision="2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BAC829-1632-4385-8E4C-C3A4EE4A85E5}">
  <ds:schemaRefs>
    <ds:schemaRef ds:uri="http://datasnipper"/>
  </ds:schemaRefs>
</ds:datastoreItem>
</file>

<file path=customXml/itemProps3.xml><?xml version="1.0" encoding="utf-8"?>
<ds:datastoreItem xmlns:ds="http://schemas.openxmlformats.org/officeDocument/2006/customXml" ds:itemID="{5118C6B0-3E1C-4B80-946A-1D4BD431180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45cbc027-4fdb-4325-ba4c-14e20f088a7f"/>
    <ds:schemaRef ds:uri="http://purl.org/dc/dcmitype/"/>
    <ds:schemaRef ds:uri="http://schemas.microsoft.com/office/infopath/2007/PartnerControls"/>
    <ds:schemaRef ds:uri="fd550b8b-0dd7-4de3-a8e6-af527f15a8ac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2024-08-26T06:25:48Z</cp:lastPrinted>
  <dcterms:created xsi:type="dcterms:W3CDTF">1999-05-15T03:54:17Z</dcterms:created>
  <dcterms:modified xsi:type="dcterms:W3CDTF">2024-08-26T06:25:50Z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