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3\Q3'2023\Convert_Q3'23\"/>
    </mc:Choice>
  </mc:AlternateContent>
  <xr:revisionPtr revIDLastSave="0" documentId="13_ncr:1_{CCDC72D0-B7B9-46A1-B3DE-86EE823399B2}" xr6:coauthVersionLast="47" xr6:coauthVersionMax="47" xr10:uidLastSave="{00000000-0000-0000-0000-000000000000}"/>
  <bookViews>
    <workbookView xWindow="-108" yWindow="-108" windowWidth="23256" windowHeight="12576" tabRatio="512" activeTab="3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CE!$A$13:$B$19</definedName>
    <definedName name="_xlnm._FilterDatabase" localSheetId="3" hidden="1">CF!$C$63:$C$63</definedName>
    <definedName name="_xlnm.Print_Area" localSheetId="0">BS!$A$1:$H$67</definedName>
    <definedName name="_xlnm.Print_Area" localSheetId="2">CE!$A$1:$O$29</definedName>
    <definedName name="_xlnm.Print_Area" localSheetId="3">CF!$A$1:$H$77</definedName>
    <definedName name="_xlnm.Print_Area" localSheetId="1">PL!$A$1:$H$141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29" l="1"/>
  <c r="E61" i="29"/>
  <c r="E89" i="28"/>
  <c r="E67" i="29" l="1"/>
  <c r="L23" i="24"/>
  <c r="N23" i="24" s="1"/>
  <c r="D26" i="24"/>
  <c r="D27" i="24" s="1"/>
  <c r="F26" i="24"/>
  <c r="F27" i="24" s="1"/>
  <c r="J26" i="24"/>
  <c r="J27" i="24" s="1"/>
  <c r="G65" i="29" l="1"/>
  <c r="E65" i="29"/>
  <c r="G24" i="29"/>
  <c r="G39" i="29" s="1"/>
  <c r="G66" i="29" s="1"/>
  <c r="G68" i="29" s="1"/>
  <c r="G69" i="29" s="1"/>
  <c r="N17" i="24"/>
  <c r="N18" i="24" s="1"/>
  <c r="N16" i="24"/>
  <c r="N15" i="24"/>
  <c r="G126" i="28"/>
  <c r="E126" i="28"/>
  <c r="G118" i="28"/>
  <c r="E118" i="28"/>
  <c r="G99" i="28"/>
  <c r="E99" i="28"/>
  <c r="G83" i="28"/>
  <c r="E83" i="28"/>
  <c r="G80" i="28"/>
  <c r="E80" i="28"/>
  <c r="G54" i="28"/>
  <c r="E54" i="28"/>
  <c r="G48" i="28"/>
  <c r="E48" i="28"/>
  <c r="G29" i="28"/>
  <c r="E29" i="28"/>
  <c r="G13" i="28"/>
  <c r="E13" i="28"/>
  <c r="G10" i="28"/>
  <c r="G19" i="28" s="1"/>
  <c r="E10" i="28"/>
  <c r="G55" i="28" l="1"/>
  <c r="E19" i="28"/>
  <c r="E31" i="28" s="1"/>
  <c r="E33" i="28" s="1"/>
  <c r="G127" i="28"/>
  <c r="E127" i="28"/>
  <c r="H25" i="24" s="1"/>
  <c r="E101" i="28"/>
  <c r="E55" i="28"/>
  <c r="G89" i="28"/>
  <c r="G101" i="28" s="1"/>
  <c r="G103" i="28" s="1"/>
  <c r="G128" i="28" s="1"/>
  <c r="G129" i="28" s="1"/>
  <c r="G31" i="28"/>
  <c r="G33" i="28" s="1"/>
  <c r="G56" i="28" l="1"/>
  <c r="G57" i="28" s="1"/>
  <c r="E103" i="28"/>
  <c r="L24" i="24" s="1"/>
  <c r="E8" i="29"/>
  <c r="E24" i="29" s="1"/>
  <c r="E39" i="29" s="1"/>
  <c r="E66" i="29" s="1"/>
  <c r="E68" i="29" s="1"/>
  <c r="E69" i="29" s="1"/>
  <c r="N25" i="24"/>
  <c r="H26" i="24"/>
  <c r="H27" i="24" s="1"/>
  <c r="E56" i="28"/>
  <c r="E57" i="28" s="1"/>
  <c r="E128" i="28" l="1"/>
  <c r="E129" i="28" s="1"/>
  <c r="N24" i="24"/>
  <c r="N26" i="24" s="1"/>
  <c r="N27" i="24" s="1"/>
  <c r="L26" i="24"/>
  <c r="L27" i="24" s="1"/>
  <c r="G48" i="1"/>
  <c r="D19" i="24" l="1"/>
  <c r="D18" i="24"/>
  <c r="G23" i="1"/>
  <c r="N21" i="24" l="1"/>
  <c r="N13" i="24"/>
  <c r="N19" i="24" s="1"/>
  <c r="J18" i="24" l="1"/>
  <c r="J19" i="24" s="1"/>
  <c r="H18" i="24"/>
  <c r="H19" i="24" s="1"/>
  <c r="L18" i="24"/>
  <c r="L19" i="24" s="1"/>
  <c r="F18" i="24"/>
  <c r="F19" i="24" s="1"/>
  <c r="E48" i="1" l="1"/>
  <c r="E58" i="1" l="1"/>
  <c r="E23" i="1"/>
  <c r="G58" i="1"/>
  <c r="G59" i="1" l="1"/>
  <c r="J28" i="24"/>
  <c r="E59" i="1"/>
  <c r="E60" i="1" s="1"/>
  <c r="D28" i="24" l="1"/>
  <c r="F28" i="24"/>
  <c r="G60" i="1"/>
  <c r="H28" i="24" l="1"/>
  <c r="L28" i="24" l="1"/>
  <c r="N28" i="24"/>
</calcChain>
</file>

<file path=xl/sharedStrings.xml><?xml version="1.0" encoding="utf-8"?>
<sst xmlns="http://schemas.openxmlformats.org/spreadsheetml/2006/main" count="305" uniqueCount="194">
  <si>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</si>
  <si>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</si>
  <si>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</si>
  <si>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</si>
  <si>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</si>
  <si>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</si>
  <si>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</si>
  <si>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</si>
  <si>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</si>
  <si>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</si>
  <si>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</si>
  <si>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</si>
  <si>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</si>
  <si>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</si>
  <si>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</si>
  <si>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</si>
  <si>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</si>
  <si>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</si>
  <si>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</si>
  <si>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</si>
  <si>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</si>
  <si>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</si>
  <si>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</si>
  <si>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</si>
  <si>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</si>
  <si>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</si>
  <si>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</si>
  <si>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</si>
  <si>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</si>
  <si>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</si>
  <si>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</si>
  <si>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</si>
  <si>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</si>
  <si>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</si>
  <si>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</si>
  <si>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</si>
  <si>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</si>
  <si>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</si>
  <si>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</si>
  <si>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</si>
  <si>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</si>
  <si>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</si>
  <si>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</si>
  <si>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</si>
  <si>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</si>
  <si>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</si>
  <si>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</si>
  <si>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</si>
  <si>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</si>
  <si>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</si>
  <si>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</si>
  <si>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</si>
  <si>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</si>
  <si>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</si>
  <si>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</si>
  <si>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</si>
  <si>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</si>
  <si>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</si>
  <si>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</si>
  <si>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</si>
  <si>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</si>
  <si>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</si>
  <si>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</si>
  <si>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</si>
  <si>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</si>
  <si>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</si>
  <si>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</si>
  <si>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</si>
  <si>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</si>
  <si>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</si>
  <si>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</si>
  <si>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</si>
  <si>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</si>
  <si>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</si>
  <si>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</si>
  <si>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</si>
  <si>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</si>
  <si>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</si>
  <si>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</si>
  <si>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</si>
  <si>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</si>
  <si>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</si>
  <si>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</si>
  <si>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</si>
  <si>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</si>
  <si>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</si>
  <si>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</si>
  <si>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</si>
  <si>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</si>
  <si>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</si>
  <si>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</si>
  <si>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</si>
  <si>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</si>
  <si>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</si>
  <si>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</si>
  <si>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</si>
  <si>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</si>
  <si>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</si>
  <si>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</si>
  <si>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</si>
  <si>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</si>
  <si>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</si>
  <si>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</si>
  <si>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</si>
  <si>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</si>
  <si>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</si>
  <si>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</si>
  <si>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</si>
  <si>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</si>
  <si>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</si>
  <si>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</si>
  <si>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</si>
  <si>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</si>
  <si>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</si>
  <si>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</si>
  <si>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>ภาษีเงินได้เกี่ยวกับองค์ประกอบของกำไร (ขาดทุน) เบ็ดเสร็จอื่นสำหรับ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</si>
  <si>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</si>
  <si>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</si>
  <si>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</si>
  <si>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</si>
  <si>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</si>
  <si>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</si>
  <si>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</si>
  <si>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</si>
  <si>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</si>
  <si>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</si>
  <si>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</si>
  <si>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ส่วนเกิน (ต่ำกว่า) ทุนจาก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</si>
  <si>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</si>
  <si>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</si>
  <si>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</si>
  <si>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</si>
  <si>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</si>
  <si>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</si>
  <si>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</si>
  <si>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</si>
  <si>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</si>
  <si>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</si>
  <si>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</si>
  <si>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</si>
  <si>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เงินสดรับจากการจำหน่ายเงินลงทุนในตราสารหนี้ที่วัดมูลค่าด้วยมูลค่ายุติธรรม</t>
  </si>
  <si>
    <t xml:space="preserve">   ด้วยมูลค่ายุติธรรมผ่านกำไรขาดทุนเบ็ดเสร็จอื่น 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</si>
  <si>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</si>
  <si>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</si>
  <si>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</si>
  <si>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</si>
  <si>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</si>
  <si>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</si>
  <si>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</si>
  <si>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>สินทรัพย์ดำเนินงาน (เพิ่มขึ้น) ลดลง</t>
  </si>
  <si>
    <t>(ยังไม่ได้ตรวจสอบ</t>
  </si>
  <si>
    <t>(ตรวจสอบแล้ว)</t>
  </si>
  <si>
    <t>แต่สอบทานแล้ว)</t>
  </si>
  <si>
    <t>2565</t>
  </si>
  <si>
    <t xml:space="preserve">   ออกจากบัญชีในระหว่างงวด</t>
  </si>
  <si>
    <t>กำไร (ขาดทุน) เบ็ดเสร็จรวมสำหรับงวด</t>
  </si>
  <si>
    <t>ยอดคงเหลือ ณ วันที่ 1 มกราคม 2565</t>
  </si>
  <si>
    <t>(ยังไม่ได้ตรวจสอบ แต่สอบทานแล้ว)</t>
  </si>
  <si>
    <t xml:space="preserve">   กำไรสำหรับงวด (บาทต่อหุ้น)</t>
  </si>
  <si>
    <t xml:space="preserve">      ประมาณการหนี้สินผลประโยชน์พนักงาน</t>
  </si>
  <si>
    <t xml:space="preserve">      ประมาณการหนี้สินสำหรับคดีความ</t>
  </si>
  <si>
    <t>กำไรสุทธิสำหรับงวด</t>
  </si>
  <si>
    <t xml:space="preserve">   ลูกหนี้อื่นเพิ่มขึ้นจากการขายหลักประกันชำระหนี้</t>
  </si>
  <si>
    <t xml:space="preserve">      (กำไร) ขาดทุนจากการเปลี่ยนแปลงสัญญาเช่า</t>
  </si>
  <si>
    <t>31 ธันวาคม 2565</t>
  </si>
  <si>
    <t xml:space="preserve">ลูกหนี้จากการขายทอดตลาดทรัพย์สินรอการขาย </t>
  </si>
  <si>
    <t>2566</t>
  </si>
  <si>
    <t>ยอดคงเหลือ ณ วันที่ 1 มกราคม 2566</t>
  </si>
  <si>
    <t>ขาดทุนเบ็ดเสร็จอื่นสำหรับงวด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</si>
  <si>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</si>
  <si>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</si>
  <si>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ณ วันที่ 30 กันยายน 2566 และ 31 ธันวาคม 2565</t>
  </si>
  <si>
    <t>30 กันยายน 2566</t>
  </si>
  <si>
    <t>สำหรับงวดสามเดือนสิ้นสุดวันที่ 30 กันยายน 2566 และ 2565</t>
  </si>
  <si>
    <t>ยอดคงเหลือ ณ วันที่ 30 กันยายน 2566</t>
  </si>
  <si>
    <t>ขาดทุนจากเงินลงทุนในตราสารทุนที่กำหนดให้วัดมูลค่า</t>
  </si>
  <si>
    <t>สำหรับงวดเก้าเดือนสิ้นสุดวันที่ 30 กันยายน 2566 และ 2565</t>
  </si>
  <si>
    <t>กำไร (ขาดทุน) เบ็ดเสร็จอื่นสำหรับงวด</t>
  </si>
  <si>
    <t>ยอดคงเหลือ ณ วันที่ 30 กันยายน 2565</t>
  </si>
  <si>
    <t xml:space="preserve">      ขาดทุนจากเครื่องมือทางการเงินที่วัดมูลค่าด้วยมูลค่ายุติธรรมผ่านกำไรหรือขาดทุน</t>
  </si>
  <si>
    <t xml:space="preserve">      กำไรจากการจำหน่าย/ตัดจำหน่ายส่วนปรับปรุงอาคารเช่าและอุปกรณ์</t>
  </si>
  <si>
    <t>เงินสดและรายการเทียบเท่าเงินสด ณ วันที่ 30 กันยายน</t>
  </si>
  <si>
    <t xml:space="preserve">   ทรัพย์สินรอการขายเพิ่มขึ้นจากการโอนสินทรัพย์เพื่อชำระหนี้</t>
  </si>
  <si>
    <t>กำไร (ขาดทุน) สุทธิจากเครื่องมือทางการเงินที่วัดมูลค่าด้วยมูลค่ายุติธรรม</t>
  </si>
  <si>
    <t>ขาดทุนจากการวัดมูลค่าเงินลงทุนในตราสารหนี้ด้วยมูลค่ายุติธรรม</t>
  </si>
  <si>
    <t>กำไรจากการประมาณการตามหลักคณิตศาสตร์ประกันภัย</t>
  </si>
  <si>
    <t>เงินสดรับคืนจากเงินลงทุนในตราสารหนี้ที่วัดมูลค่าด้วยราคาทุนตัดจำหน่าย</t>
  </si>
  <si>
    <t>ลงทุนในเงินลงทุนในตราสารหนี้ที่วัดมูลค่าด้วยราคาทุนตัดจำหน่าย</t>
  </si>
  <si>
    <t>ลงทุนในเงินลงทุนในตราสารหนี้ที่วัดมูลค่าด้วยมูลค่ายุติธรรมผ่านกำไรขาดทุนเบ็ดเสร็จอื่น</t>
  </si>
  <si>
    <t>เจ้าหนี้จากการซื้อหลักทรัพย์</t>
  </si>
  <si>
    <t>ขาดทุนสุทธิจากเครื่องมือทางการเงินที่วัดมูลค่าด้วยมูลค่ายุติธรรม</t>
  </si>
  <si>
    <t>ลูกหนี้หลักประกันตามสัญญา Credit Support Annex</t>
  </si>
  <si>
    <t>เงินสดสุทธิได้มาจากกิจกรรมดำเนินงาน</t>
  </si>
  <si>
    <t>เงินสดสุทธิใช้ไปในกิจกรรมลงทุน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</si>
</sst>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0.0%"/>
    <numFmt numFmtId="166" formatCode="_(* #,##0_);_(* \(#,##0\);_(* &quot;-          &quot;??_);_(@_)"/>
    <numFmt numFmtId="167" formatCode="_(* #,##0.00_);_(* \(#,##0.00\);_(* &quot;-          &quot;??_);_(@_)"/>
    <numFmt numFmtId="168" formatCode="_(* #,##0.00_);_(* \(#,##0.00\);_(* &quot;-&quot;_);_(@_)"/>
    <numFmt numFmtId="169" formatCode="#,##0.000;\-#,##0.000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1"/>
      <name val="Arial"/>
      <family val="2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14">
    <xf numFmtId="0" fontId="0" fillId="0" borderId="0" xfId="0"/>
    <xf numFmtId="38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Continuous" vertical="center"/>
    </xf>
    <xf numFmtId="166" fontId="8" fillId="0" borderId="0" xfId="1" applyNumberFormat="1" applyFont="1" applyFill="1" applyAlignment="1">
      <alignment horizontal="centerContinuous" vertical="center"/>
    </xf>
    <xf numFmtId="166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Continuous" vertical="center"/>
    </xf>
    <xf numFmtId="166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38" fontId="9" fillId="0" borderId="0" xfId="0" applyNumberFormat="1" applyFont="1" applyAlignment="1">
      <alignment vertical="center"/>
    </xf>
    <xf numFmtId="167" fontId="8" fillId="0" borderId="0" xfId="1" applyNumberFormat="1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38" fontId="8" fillId="0" borderId="0" xfId="0" applyNumberFormat="1" applyFont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8" fontId="8" fillId="0" borderId="0" xfId="1" applyNumberFormat="1" applyFont="1" applyFill="1" applyAlignment="1">
      <alignment vertical="center"/>
    </xf>
    <xf numFmtId="41" fontId="8" fillId="0" borderId="0" xfId="0" applyNumberFormat="1" applyFont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166" fontId="8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6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39" fontId="8" fillId="0" borderId="0" xfId="1" applyNumberFormat="1" applyFont="1" applyFill="1" applyAlignment="1">
      <alignment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Border="1" applyAlignment="1">
      <alignment horizontal="center" vertical="center"/>
    </xf>
    <xf numFmtId="39" fontId="8" fillId="0" borderId="0" xfId="0" quotePrefix="1" applyNumberFormat="1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166" fontId="8" fillId="0" borderId="3" xfId="1" quotePrefix="1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5" fontId="12" fillId="0" borderId="0" xfId="0" applyNumberFormat="1" applyFont="1" applyAlignment="1">
      <alignment horizontal="right" vertical="center" wrapText="1"/>
    </xf>
    <xf numFmtId="0" fontId="8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166" fontId="8" fillId="4" borderId="0" xfId="1" applyNumberFormat="1" applyFont="1" applyFill="1" applyAlignment="1">
      <alignment vertical="center"/>
    </xf>
    <xf numFmtId="41" fontId="8" fillId="4" borderId="7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0" fontId="10" fillId="4" borderId="0" xfId="0" applyFont="1" applyFill="1" applyAlignment="1">
      <alignment horizontal="center" vertical="center"/>
    </xf>
    <xf numFmtId="41" fontId="8" fillId="4" borderId="4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168" fontId="13" fillId="0" borderId="0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166" fontId="8" fillId="0" borderId="0" xfId="1" quotePrefix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8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41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/>
    </xf>
    <xf numFmtId="37" fontId="8" fillId="0" borderId="3" xfId="0" applyNumberFormat="1" applyFont="1" applyBorder="1" applyAlignment="1">
      <alignment horizontal="center"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69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centerContinuous" vertical="center"/>
    </xf>
    <xf numFmtId="167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41" fontId="8" fillId="0" borderId="3" xfId="0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166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166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Border="1" applyAlignment="1">
      <alignment horizontal="center" vertical="center"/>
    </xf>
    <xf numFmtId="41" fontId="8" fillId="0" borderId="7" xfId="0" applyNumberFormat="1" applyFont="1" applyBorder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13" fillId="0" borderId="0" xfId="0" applyNumberFormat="1" applyFont="1" applyAlignment="1">
      <alignment vertical="center"/>
    </xf>
    <xf numFmtId="38" fontId="8" fillId="0" borderId="0" xfId="9" applyNumberFormat="1" applyFont="1" applyAlignment="1">
      <alignment horizontal="left" vertical="center"/>
    </xf>
    <xf numFmtId="3" fontId="8" fillId="0" borderId="0" xfId="0" applyNumberFormat="1" applyFont="1" applyAlignment="1">
      <alignment horizontal="right" vertical="center"/>
    </xf>
    <xf numFmtId="41" fontId="8" fillId="4" borderId="3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Alignment="1">
      <alignment horizontal="right" vertical="center"/>
    </xf>
    <xf numFmtId="4" fontId="13" fillId="0" borderId="0" xfId="1" applyFont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38" fontId="9" fillId="0" borderId="0" xfId="0" quotePrefix="1" applyNumberFormat="1" applyFont="1" applyAlignment="1">
      <alignment horizontal="left" vertical="center"/>
    </xf>
    <xf numFmtId="37" fontId="8" fillId="0" borderId="3" xfId="0" applyNumberFormat="1" applyFont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8"/>
  <sheetViews>
    <sheetView showGridLines="0" view="pageBreakPreview" zoomScale="85" zoomScaleNormal="100" zoomScaleSheetLayoutView="85" workbookViewId="0">
      <selection activeCell="M7" sqref="M7"/>
    </sheetView>
  </sheetViews>
  <sheetFormatPr defaultColWidth="10.77734375" defaultRowHeight="24" customHeight="1"/>
  <cols>
    <col min="1" max="1" width="53.44140625" style="11" customWidth="1"/>
    <col min="2" max="2" width="5.21875" style="11" customWidth="1"/>
    <col min="3" max="3" width="9.21875" style="23" bestFit="1" customWidth="1"/>
    <col min="4" max="4" width="1.21875" style="23" customWidth="1"/>
    <col min="5" max="5" width="19.21875" style="12" customWidth="1"/>
    <col min="6" max="6" width="1" style="12" customWidth="1"/>
    <col min="7" max="7" width="19.21875" style="5" customWidth="1"/>
    <col min="8" max="8" width="1" style="12" customWidth="1"/>
    <col min="9" max="9" width="16.44140625" style="11" customWidth="1"/>
    <col min="10" max="16384" width="10.77734375" style="11"/>
  </cols>
  <sheetData>
    <row r="1" spans="1:9" s="7" customFormat="1" ht="24" customHeight="1">
      <c r="A1" s="2" t="s">
        <v>85</v>
      </c>
      <c r="B1" s="3"/>
      <c r="C1" s="4"/>
      <c r="D1" s="4"/>
      <c r="E1" s="6"/>
      <c r="F1" s="6"/>
      <c r="G1" s="5"/>
      <c r="H1" s="6"/>
    </row>
    <row r="2" spans="1:9" s="7" customFormat="1" ht="24" customHeight="1">
      <c r="A2" s="8" t="s">
        <v>39</v>
      </c>
      <c r="B2" s="3"/>
      <c r="C2" s="4"/>
      <c r="D2" s="4"/>
      <c r="E2" s="6"/>
      <c r="F2" s="6"/>
      <c r="G2" s="5"/>
      <c r="H2" s="6"/>
    </row>
    <row r="3" spans="1:9" s="7" customFormat="1" ht="24" customHeight="1">
      <c r="A3" s="8" t="s">
        <v>171</v>
      </c>
      <c r="B3" s="3"/>
      <c r="C3" s="9"/>
      <c r="D3" s="9"/>
      <c r="E3" s="3"/>
      <c r="F3" s="3"/>
      <c r="G3" s="10"/>
      <c r="H3" s="3"/>
    </row>
    <row r="4" spans="1:9" s="7" customFormat="1" ht="24" customHeight="1">
      <c r="A4" s="8"/>
      <c r="B4" s="3"/>
      <c r="C4" s="9"/>
      <c r="D4" s="9"/>
      <c r="E4" s="3"/>
      <c r="F4" s="3"/>
      <c r="G4" s="49" t="s">
        <v>38</v>
      </c>
      <c r="H4" s="3"/>
    </row>
    <row r="5" spans="1:9" ht="24" customHeight="1">
      <c r="C5" s="13" t="s">
        <v>0</v>
      </c>
      <c r="D5" s="5"/>
      <c r="E5" s="56" t="s">
        <v>172</v>
      </c>
      <c r="F5" s="15"/>
      <c r="G5" s="56" t="s">
        <v>164</v>
      </c>
      <c r="H5" s="15"/>
    </row>
    <row r="6" spans="1:9" ht="24" customHeight="1">
      <c r="C6" s="14"/>
      <c r="D6" s="5"/>
      <c r="E6" s="70" t="s">
        <v>150</v>
      </c>
      <c r="F6" s="15"/>
      <c r="G6" s="70" t="s">
        <v>151</v>
      </c>
      <c r="H6" s="15"/>
    </row>
    <row r="7" spans="1:9" ht="24" customHeight="1">
      <c r="C7" s="14"/>
      <c r="D7" s="5"/>
      <c r="E7" s="70" t="s">
        <v>152</v>
      </c>
      <c r="F7" s="15"/>
      <c r="G7" s="70"/>
      <c r="H7" s="15"/>
    </row>
    <row r="8" spans="1:9" ht="24" customHeight="1">
      <c r="A8" s="16" t="s">
        <v>24</v>
      </c>
      <c r="C8" s="11"/>
      <c r="D8" s="11"/>
      <c r="E8" s="78"/>
      <c r="F8" s="17"/>
      <c r="H8" s="17"/>
    </row>
    <row r="9" spans="1:9" ht="24" customHeight="1">
      <c r="A9" s="1" t="s">
        <v>25</v>
      </c>
      <c r="C9" s="18"/>
      <c r="D9" s="18"/>
      <c r="E9" s="19">
        <v>585196</v>
      </c>
      <c r="F9" s="20"/>
      <c r="G9" s="19">
        <v>704935</v>
      </c>
      <c r="H9" s="20"/>
      <c r="I9" s="32"/>
    </row>
    <row r="10" spans="1:9" ht="24" customHeight="1">
      <c r="A10" s="1" t="s">
        <v>97</v>
      </c>
      <c r="B10" s="59"/>
      <c r="C10" s="18"/>
      <c r="D10" s="18"/>
      <c r="E10" s="19">
        <v>15553461</v>
      </c>
      <c r="F10" s="20"/>
      <c r="G10" s="19">
        <v>35933706</v>
      </c>
      <c r="H10" s="20"/>
      <c r="I10" s="32"/>
    </row>
    <row r="11" spans="1:9" ht="24" customHeight="1">
      <c r="A11" s="1" t="s">
        <v>98</v>
      </c>
      <c r="B11" s="59"/>
      <c r="C11" s="18"/>
      <c r="D11" s="18"/>
      <c r="E11" s="19">
        <v>425268</v>
      </c>
      <c r="F11" s="20"/>
      <c r="G11" s="19">
        <v>389925</v>
      </c>
      <c r="H11" s="20"/>
      <c r="I11" s="32"/>
    </row>
    <row r="12" spans="1:9" ht="24" customHeight="1">
      <c r="A12" s="1" t="s">
        <v>99</v>
      </c>
      <c r="B12" s="59"/>
      <c r="C12" s="60">
        <v>5</v>
      </c>
      <c r="D12" s="60"/>
      <c r="E12" s="19">
        <v>43164674</v>
      </c>
      <c r="F12" s="20"/>
      <c r="G12" s="21">
        <v>44375845</v>
      </c>
      <c r="H12" s="20"/>
      <c r="I12" s="32"/>
    </row>
    <row r="13" spans="1:9" ht="24" customHeight="1">
      <c r="A13" s="1" t="s">
        <v>100</v>
      </c>
      <c r="B13" s="59"/>
      <c r="C13" s="60">
        <v>6</v>
      </c>
      <c r="D13" s="60"/>
      <c r="E13" s="19">
        <v>217153624</v>
      </c>
      <c r="F13" s="22"/>
      <c r="G13" s="21">
        <v>210256423</v>
      </c>
      <c r="H13" s="22"/>
      <c r="I13" s="32"/>
    </row>
    <row r="14" spans="1:9" ht="24" customHeight="1">
      <c r="A14" s="1" t="s">
        <v>101</v>
      </c>
      <c r="B14" s="59"/>
      <c r="C14" s="60">
        <v>8</v>
      </c>
      <c r="D14" s="60"/>
      <c r="E14" s="19">
        <v>8307310</v>
      </c>
      <c r="F14" s="22"/>
      <c r="G14" s="21">
        <v>786422</v>
      </c>
      <c r="H14" s="22"/>
      <c r="I14" s="32"/>
    </row>
    <row r="15" spans="1:9" ht="24" customHeight="1">
      <c r="A15" s="1" t="s">
        <v>102</v>
      </c>
      <c r="B15" s="59"/>
      <c r="C15" s="60"/>
      <c r="D15" s="60"/>
      <c r="E15" s="19">
        <v>328953</v>
      </c>
      <c r="F15" s="22"/>
      <c r="G15" s="21">
        <v>308711</v>
      </c>
      <c r="H15" s="22"/>
      <c r="I15" s="32"/>
    </row>
    <row r="16" spans="1:9" ht="24" customHeight="1">
      <c r="A16" s="1" t="s">
        <v>104</v>
      </c>
      <c r="B16" s="59"/>
      <c r="C16" s="60"/>
      <c r="D16" s="60"/>
      <c r="E16" s="19">
        <v>497562</v>
      </c>
      <c r="F16" s="22"/>
      <c r="G16" s="21">
        <v>497039</v>
      </c>
      <c r="H16" s="22"/>
      <c r="I16" s="32"/>
    </row>
    <row r="17" spans="1:9" ht="24" customHeight="1">
      <c r="A17" s="1" t="s">
        <v>103</v>
      </c>
      <c r="B17" s="59"/>
      <c r="C17" s="60"/>
      <c r="D17" s="60"/>
      <c r="E17" s="19">
        <v>248385</v>
      </c>
      <c r="F17" s="22"/>
      <c r="G17" s="21">
        <v>261766</v>
      </c>
      <c r="H17" s="22"/>
      <c r="I17" s="32"/>
    </row>
    <row r="18" spans="1:9" ht="24" customHeight="1">
      <c r="A18" s="1" t="s">
        <v>75</v>
      </c>
      <c r="B18" s="59"/>
      <c r="C18" s="18">
        <v>9.1</v>
      </c>
      <c r="D18" s="60"/>
      <c r="E18" s="19">
        <v>1894322</v>
      </c>
      <c r="F18" s="22"/>
      <c r="G18" s="21">
        <v>1297534</v>
      </c>
      <c r="H18" s="22"/>
      <c r="I18" s="32"/>
    </row>
    <row r="19" spans="1:9" ht="24" customHeight="1">
      <c r="A19" s="1" t="s">
        <v>54</v>
      </c>
      <c r="B19" s="59"/>
      <c r="C19" s="18"/>
      <c r="D19" s="60"/>
      <c r="E19" s="21">
        <v>254889</v>
      </c>
      <c r="F19" s="22"/>
      <c r="G19" s="21">
        <v>116802</v>
      </c>
      <c r="H19" s="22"/>
      <c r="I19" s="32"/>
    </row>
    <row r="20" spans="1:9" ht="24" customHeight="1">
      <c r="A20" s="1" t="s">
        <v>191</v>
      </c>
      <c r="B20" s="59"/>
      <c r="C20" s="18"/>
      <c r="D20" s="60"/>
      <c r="E20" s="21">
        <v>418040</v>
      </c>
      <c r="F20" s="22"/>
      <c r="G20" s="21">
        <v>59042</v>
      </c>
      <c r="H20" s="22"/>
      <c r="I20" s="32"/>
    </row>
    <row r="21" spans="1:9" ht="24" customHeight="1">
      <c r="A21" s="1" t="s">
        <v>165</v>
      </c>
      <c r="B21" s="59"/>
      <c r="C21" s="18"/>
      <c r="D21" s="60"/>
      <c r="E21" s="21">
        <v>114234</v>
      </c>
      <c r="F21" s="22"/>
      <c r="G21" s="21">
        <v>430024</v>
      </c>
      <c r="H21" s="22"/>
    </row>
    <row r="22" spans="1:9" ht="24" customHeight="1">
      <c r="A22" s="1" t="s">
        <v>105</v>
      </c>
      <c r="B22" s="59"/>
      <c r="C22" s="60"/>
      <c r="D22" s="60"/>
      <c r="E22" s="21">
        <v>522799</v>
      </c>
      <c r="F22" s="22"/>
      <c r="G22" s="21">
        <v>427975</v>
      </c>
      <c r="H22" s="22"/>
      <c r="I22" s="32"/>
    </row>
    <row r="23" spans="1:9" ht="24" customHeight="1" thickBot="1">
      <c r="A23" s="16" t="s">
        <v>26</v>
      </c>
      <c r="B23" s="59"/>
      <c r="C23" s="62"/>
      <c r="D23" s="62"/>
      <c r="E23" s="63">
        <f>SUM(E9:E22)</f>
        <v>289468717</v>
      </c>
      <c r="F23" s="22"/>
      <c r="G23" s="46">
        <f>SUM(G9:G22)</f>
        <v>295846149</v>
      </c>
      <c r="H23" s="22"/>
      <c r="I23" s="32"/>
    </row>
    <row r="24" spans="1:9" ht="24" customHeight="1" thickTop="1">
      <c r="A24" s="16"/>
      <c r="E24" s="20"/>
      <c r="F24" s="20"/>
      <c r="G24" s="38"/>
      <c r="H24" s="20"/>
    </row>
    <row r="25" spans="1:9" ht="24" customHeight="1">
      <c r="A25" s="1" t="s">
        <v>4</v>
      </c>
      <c r="E25" s="24"/>
      <c r="F25" s="24"/>
      <c r="H25" s="24"/>
    </row>
    <row r="26" spans="1:9" ht="24" customHeight="1">
      <c r="A26" s="1"/>
      <c r="E26" s="24"/>
      <c r="F26" s="24"/>
      <c r="H26" s="24"/>
    </row>
    <row r="27" spans="1:9" s="7" customFormat="1" ht="24" customHeight="1">
      <c r="A27" s="2" t="s">
        <v>85</v>
      </c>
      <c r="B27" s="3"/>
      <c r="C27" s="4"/>
      <c r="D27" s="4"/>
      <c r="E27" s="6"/>
      <c r="F27" s="6"/>
      <c r="G27" s="5"/>
      <c r="H27" s="6"/>
    </row>
    <row r="28" spans="1:9" s="7" customFormat="1" ht="24" customHeight="1">
      <c r="A28" s="8" t="s">
        <v>40</v>
      </c>
      <c r="B28" s="3"/>
      <c r="C28" s="4"/>
      <c r="D28" s="4"/>
      <c r="E28" s="25"/>
      <c r="F28" s="25"/>
      <c r="G28" s="5"/>
      <c r="H28" s="25"/>
    </row>
    <row r="29" spans="1:9" s="7" customFormat="1" ht="24" customHeight="1">
      <c r="A29" s="8" t="s">
        <v>171</v>
      </c>
      <c r="B29" s="3"/>
      <c r="C29" s="9"/>
      <c r="D29" s="9"/>
      <c r="E29" s="3"/>
      <c r="F29" s="3"/>
      <c r="G29" s="10"/>
      <c r="H29" s="3"/>
    </row>
    <row r="30" spans="1:9" s="7" customFormat="1" ht="24" customHeight="1">
      <c r="A30" s="8"/>
      <c r="B30" s="3"/>
      <c r="C30" s="9"/>
      <c r="D30" s="9"/>
      <c r="E30" s="3"/>
      <c r="F30" s="3"/>
      <c r="G30" s="49" t="s">
        <v>38</v>
      </c>
      <c r="H30" s="3"/>
    </row>
    <row r="31" spans="1:9" ht="24" customHeight="1">
      <c r="C31" s="13" t="s">
        <v>0</v>
      </c>
      <c r="D31" s="5"/>
      <c r="E31" s="56" t="s">
        <v>172</v>
      </c>
      <c r="F31" s="15"/>
      <c r="G31" s="56" t="s">
        <v>164</v>
      </c>
      <c r="H31" s="15"/>
    </row>
    <row r="32" spans="1:9" ht="24" customHeight="1">
      <c r="C32" s="14"/>
      <c r="D32" s="5"/>
      <c r="E32" s="70" t="s">
        <v>150</v>
      </c>
      <c r="F32" s="15"/>
      <c r="G32" s="70" t="s">
        <v>151</v>
      </c>
      <c r="H32" s="15"/>
    </row>
    <row r="33" spans="1:9" ht="24" customHeight="1">
      <c r="C33" s="14"/>
      <c r="D33" s="5"/>
      <c r="E33" s="70" t="s">
        <v>152</v>
      </c>
      <c r="F33" s="15"/>
      <c r="G33" s="70"/>
      <c r="H33" s="15"/>
    </row>
    <row r="34" spans="1:9" ht="24" customHeight="1">
      <c r="A34" s="16" t="s">
        <v>60</v>
      </c>
      <c r="C34" s="11"/>
      <c r="D34" s="11"/>
      <c r="E34" s="24"/>
      <c r="F34" s="26"/>
      <c r="H34" s="26"/>
    </row>
    <row r="35" spans="1:9" ht="24" customHeight="1">
      <c r="A35" s="1" t="s">
        <v>20</v>
      </c>
      <c r="C35" s="18"/>
      <c r="D35" s="18"/>
      <c r="E35" s="21">
        <v>231970859</v>
      </c>
      <c r="F35" s="22"/>
      <c r="G35" s="21">
        <v>231432038</v>
      </c>
      <c r="H35" s="22"/>
      <c r="I35" s="32"/>
    </row>
    <row r="36" spans="1:9" ht="24" customHeight="1">
      <c r="A36" s="1" t="s">
        <v>52</v>
      </c>
      <c r="C36" s="18"/>
      <c r="D36" s="18"/>
      <c r="E36" s="21">
        <v>14759433</v>
      </c>
      <c r="F36" s="22"/>
      <c r="G36" s="21">
        <v>23616785</v>
      </c>
      <c r="H36" s="22"/>
      <c r="I36" s="32"/>
    </row>
    <row r="37" spans="1:9" ht="24" customHeight="1">
      <c r="A37" s="1" t="s">
        <v>27</v>
      </c>
      <c r="C37" s="60"/>
      <c r="D37" s="60"/>
      <c r="E37" s="21">
        <v>541790</v>
      </c>
      <c r="F37" s="22"/>
      <c r="G37" s="21">
        <v>100507</v>
      </c>
      <c r="H37" s="22"/>
      <c r="I37" s="32"/>
    </row>
    <row r="38" spans="1:9" ht="24" customHeight="1">
      <c r="A38" s="1" t="s">
        <v>125</v>
      </c>
      <c r="C38" s="18"/>
      <c r="D38" s="60"/>
      <c r="E38" s="21">
        <v>689446</v>
      </c>
      <c r="F38" s="22"/>
      <c r="G38" s="21">
        <v>187900</v>
      </c>
      <c r="H38" s="22"/>
      <c r="I38" s="32"/>
    </row>
    <row r="39" spans="1:9" ht="24" customHeight="1">
      <c r="A39" s="1" t="s">
        <v>106</v>
      </c>
      <c r="C39" s="18">
        <v>10</v>
      </c>
      <c r="D39" s="60"/>
      <c r="E39" s="21">
        <v>3054093</v>
      </c>
      <c r="F39" s="22"/>
      <c r="G39" s="19">
        <v>2396060</v>
      </c>
      <c r="H39" s="22"/>
      <c r="I39" s="32"/>
    </row>
    <row r="40" spans="1:9" ht="24" customHeight="1">
      <c r="A40" s="1" t="s">
        <v>28</v>
      </c>
      <c r="C40" s="60"/>
      <c r="D40" s="60"/>
      <c r="E40" s="21">
        <v>747086</v>
      </c>
      <c r="F40" s="22"/>
      <c r="G40" s="19">
        <v>395070</v>
      </c>
      <c r="H40" s="22"/>
      <c r="I40" s="32"/>
    </row>
    <row r="41" spans="1:9" ht="24" customHeight="1">
      <c r="A41" s="1" t="s">
        <v>29</v>
      </c>
      <c r="C41" s="60"/>
      <c r="D41" s="60"/>
      <c r="E41" s="21">
        <v>571932</v>
      </c>
      <c r="F41" s="22"/>
      <c r="G41" s="19">
        <v>617666</v>
      </c>
      <c r="H41" s="22"/>
      <c r="I41" s="32"/>
    </row>
    <row r="42" spans="1:9" ht="24" customHeight="1">
      <c r="A42" s="1" t="s">
        <v>107</v>
      </c>
      <c r="C42" s="18"/>
      <c r="D42" s="60"/>
      <c r="E42" s="21">
        <v>508743</v>
      </c>
      <c r="F42" s="22"/>
      <c r="G42" s="19">
        <v>505535</v>
      </c>
      <c r="H42" s="22"/>
      <c r="I42" s="32"/>
    </row>
    <row r="43" spans="1:9" ht="24" customHeight="1">
      <c r="A43" s="1" t="s">
        <v>73</v>
      </c>
      <c r="C43" s="18"/>
      <c r="D43" s="60"/>
      <c r="E43" s="21">
        <v>396309</v>
      </c>
      <c r="F43" s="22"/>
      <c r="G43" s="19">
        <v>368844</v>
      </c>
      <c r="H43" s="22"/>
      <c r="I43" s="32"/>
    </row>
    <row r="44" spans="1:9" ht="24" customHeight="1">
      <c r="A44" s="1" t="s">
        <v>55</v>
      </c>
      <c r="C44" s="60"/>
      <c r="D44" s="60"/>
      <c r="E44" s="21">
        <v>248480</v>
      </c>
      <c r="F44" s="22"/>
      <c r="G44" s="21">
        <v>362133</v>
      </c>
      <c r="H44" s="22"/>
      <c r="I44" s="32"/>
    </row>
    <row r="45" spans="1:9" ht="24" customHeight="1">
      <c r="A45" s="1" t="s">
        <v>68</v>
      </c>
      <c r="C45" s="60"/>
      <c r="D45" s="60"/>
      <c r="E45" s="19">
        <v>235922</v>
      </c>
      <c r="F45" s="22"/>
      <c r="G45" s="21">
        <v>260486</v>
      </c>
      <c r="H45" s="22"/>
      <c r="I45" s="32"/>
    </row>
    <row r="46" spans="1:9" ht="24" customHeight="1">
      <c r="A46" s="1" t="s">
        <v>189</v>
      </c>
      <c r="C46" s="60"/>
      <c r="D46" s="60"/>
      <c r="E46" s="19">
        <v>98837</v>
      </c>
      <c r="F46" s="22"/>
      <c r="G46" s="21">
        <v>0</v>
      </c>
      <c r="H46" s="22"/>
      <c r="I46" s="32"/>
    </row>
    <row r="47" spans="1:9" ht="24" customHeight="1">
      <c r="A47" s="1" t="s">
        <v>30</v>
      </c>
      <c r="C47" s="18"/>
      <c r="D47" s="60"/>
      <c r="E47" s="19">
        <v>277654</v>
      </c>
      <c r="F47" s="22"/>
      <c r="G47" s="19">
        <v>273372</v>
      </c>
      <c r="H47" s="22"/>
      <c r="I47" s="32"/>
    </row>
    <row r="48" spans="1:9" ht="24" customHeight="1">
      <c r="A48" s="16" t="s">
        <v>31</v>
      </c>
      <c r="C48" s="60"/>
      <c r="D48" s="60"/>
      <c r="E48" s="64">
        <f>SUM(E35:E47)</f>
        <v>254100584</v>
      </c>
      <c r="F48" s="22"/>
      <c r="G48" s="34">
        <f>SUM(G35:G47)</f>
        <v>260516396</v>
      </c>
      <c r="H48" s="22"/>
      <c r="I48" s="32"/>
    </row>
    <row r="49" spans="1:9" ht="24" customHeight="1">
      <c r="A49" s="16" t="s">
        <v>61</v>
      </c>
      <c r="C49" s="27"/>
      <c r="D49" s="27"/>
      <c r="E49" s="19"/>
      <c r="F49" s="26"/>
      <c r="G49" s="19"/>
      <c r="H49" s="26"/>
    </row>
    <row r="50" spans="1:9" ht="24" customHeight="1">
      <c r="A50" s="1" t="s">
        <v>32</v>
      </c>
      <c r="C50" s="18"/>
      <c r="D50" s="11"/>
      <c r="E50" s="19"/>
      <c r="F50" s="26"/>
      <c r="G50" s="19"/>
      <c r="H50" s="26"/>
    </row>
    <row r="51" spans="1:9" ht="24" customHeight="1">
      <c r="A51" s="28" t="s">
        <v>92</v>
      </c>
      <c r="C51" s="18"/>
      <c r="D51" s="18"/>
      <c r="E51" s="21"/>
      <c r="F51" s="30"/>
      <c r="G51" s="21"/>
      <c r="H51" s="30"/>
    </row>
    <row r="52" spans="1:9" ht="24" customHeight="1">
      <c r="A52" s="28" t="s">
        <v>63</v>
      </c>
      <c r="C52" s="18"/>
      <c r="D52" s="18"/>
      <c r="E52" s="21">
        <v>20000000</v>
      </c>
      <c r="F52" s="30"/>
      <c r="G52" s="21">
        <v>20000000</v>
      </c>
      <c r="H52" s="30"/>
      <c r="I52" s="32"/>
    </row>
    <row r="53" spans="1:9" ht="24" customHeight="1">
      <c r="A53" s="28" t="s">
        <v>91</v>
      </c>
      <c r="C53" s="18"/>
      <c r="D53" s="60"/>
      <c r="E53" s="21">
        <v>10598915</v>
      </c>
      <c r="F53" s="30"/>
      <c r="G53" s="21">
        <v>10598915</v>
      </c>
      <c r="H53" s="30"/>
      <c r="I53" s="32"/>
    </row>
    <row r="54" spans="1:9" ht="24" customHeight="1">
      <c r="A54" s="28" t="s">
        <v>74</v>
      </c>
      <c r="C54" s="18">
        <v>11</v>
      </c>
      <c r="D54" s="60"/>
      <c r="E54" s="21">
        <v>-3266673</v>
      </c>
      <c r="F54" s="31"/>
      <c r="G54" s="21">
        <v>-2287852</v>
      </c>
      <c r="H54" s="31"/>
      <c r="I54" s="32"/>
    </row>
    <row r="55" spans="1:9" ht="24" customHeight="1">
      <c r="A55" s="28" t="s">
        <v>33</v>
      </c>
      <c r="C55" s="60"/>
      <c r="D55" s="60"/>
      <c r="E55" s="21"/>
      <c r="F55" s="22"/>
      <c r="G55" s="21"/>
      <c r="H55" s="22"/>
    </row>
    <row r="56" spans="1:9" ht="24" customHeight="1">
      <c r="A56" s="28" t="s">
        <v>108</v>
      </c>
      <c r="C56" s="18"/>
      <c r="D56" s="60"/>
      <c r="E56" s="21">
        <v>979000</v>
      </c>
      <c r="F56" s="22"/>
      <c r="G56" s="21">
        <v>979000</v>
      </c>
      <c r="H56" s="22"/>
      <c r="I56" s="32"/>
    </row>
    <row r="57" spans="1:9" ht="24" customHeight="1">
      <c r="A57" s="28" t="s">
        <v>34</v>
      </c>
      <c r="C57" s="65"/>
      <c r="D57" s="65"/>
      <c r="E57" s="21">
        <v>7056891</v>
      </c>
      <c r="F57" s="33"/>
      <c r="G57" s="21">
        <v>6039690</v>
      </c>
      <c r="H57" s="33"/>
      <c r="I57" s="32"/>
    </row>
    <row r="58" spans="1:9" ht="24" customHeight="1">
      <c r="A58" s="16" t="s">
        <v>51</v>
      </c>
      <c r="C58" s="59"/>
      <c r="D58" s="59"/>
      <c r="E58" s="64">
        <f>SUM(E52:E57)</f>
        <v>35368133</v>
      </c>
      <c r="F58" s="22"/>
      <c r="G58" s="34">
        <f>SUM(G52:G57)</f>
        <v>35329753</v>
      </c>
      <c r="H58" s="22"/>
      <c r="I58" s="32"/>
    </row>
    <row r="59" spans="1:9" ht="24" customHeight="1" thickBot="1">
      <c r="A59" s="16" t="s">
        <v>62</v>
      </c>
      <c r="C59" s="59"/>
      <c r="D59" s="59"/>
      <c r="E59" s="66">
        <f>SUM(E58,E48)</f>
        <v>289468717</v>
      </c>
      <c r="F59" s="22"/>
      <c r="G59" s="29">
        <f>SUM(G58,G48)</f>
        <v>295846149</v>
      </c>
      <c r="H59" s="22"/>
      <c r="I59" s="32"/>
    </row>
    <row r="60" spans="1:9" ht="24" customHeight="1" thickTop="1">
      <c r="A60" s="1"/>
      <c r="C60" s="11"/>
      <c r="D60" s="11"/>
      <c r="E60" s="69">
        <f>E59-E23</f>
        <v>0</v>
      </c>
      <c r="F60" s="31"/>
      <c r="G60" s="69">
        <f>G59-G23</f>
        <v>0</v>
      </c>
      <c r="H60" s="31"/>
    </row>
    <row r="61" spans="1:9" ht="24" customHeight="1">
      <c r="A61" s="1" t="s">
        <v>4</v>
      </c>
      <c r="C61" s="11"/>
      <c r="D61" s="11"/>
      <c r="E61" s="35"/>
      <c r="F61" s="35"/>
      <c r="H61" s="35"/>
    </row>
    <row r="62" spans="1:9" ht="24" customHeight="1">
      <c r="E62" s="35"/>
      <c r="F62" s="35"/>
      <c r="H62" s="35"/>
    </row>
    <row r="63" spans="1:9" ht="24" customHeight="1">
      <c r="A63" s="36"/>
      <c r="E63" s="35"/>
      <c r="F63" s="35"/>
      <c r="H63" s="35"/>
    </row>
    <row r="64" spans="1:9" ht="24" customHeight="1">
      <c r="A64" s="7"/>
      <c r="E64" s="35"/>
      <c r="F64" s="35"/>
      <c r="H64" s="35"/>
    </row>
    <row r="65" spans="1:8" ht="24" customHeight="1">
      <c r="B65" s="11" t="s">
        <v>1</v>
      </c>
      <c r="E65" s="35"/>
      <c r="F65" s="35"/>
      <c r="H65" s="35"/>
    </row>
    <row r="66" spans="1:8" s="7" customFormat="1" ht="24" customHeight="1">
      <c r="A66" s="36"/>
      <c r="B66" s="11"/>
      <c r="C66" s="37"/>
      <c r="D66" s="37"/>
      <c r="E66" s="24"/>
      <c r="F66" s="24"/>
      <c r="G66" s="38"/>
      <c r="H66" s="24"/>
    </row>
    <row r="67" spans="1:8" ht="24" customHeight="1">
      <c r="E67" s="26"/>
      <c r="F67" s="26"/>
      <c r="H67" s="26"/>
    </row>
    <row r="68" spans="1:8" ht="24" customHeight="1">
      <c r="E68" s="26"/>
      <c r="F68" s="26"/>
      <c r="H68" s="26"/>
    </row>
  </sheetData>
  <phoneticPr fontId="0" type="noConversion"/>
  <printOptions horizontalCentered="1" gridLinesSet="0"/>
  <pageMargins left="0.86614173228346458" right="0.55118110236220474" top="0.9055118110236221" bottom="0" header="0.19685039370078741" footer="0.19685039370078741"/>
  <pageSetup paperSize="9" scale="80" fitToHeight="0" orientation="portrait" r:id="rId1"/>
  <headerFooter alignWithMargins="0"/>
  <rowBreaks count="1" manualBreakCount="1">
    <brk id="2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0"/>
  <sheetViews>
    <sheetView showGridLines="0" view="pageBreakPreview" topLeftCell="A121" zoomScale="85" zoomScaleNormal="70" zoomScaleSheetLayoutView="85" workbookViewId="0">
      <selection activeCell="L133" sqref="L133"/>
    </sheetView>
  </sheetViews>
  <sheetFormatPr defaultColWidth="10.77734375" defaultRowHeight="24" customHeight="1"/>
  <cols>
    <col min="1" max="1" width="52" style="11" customWidth="1"/>
    <col min="2" max="2" width="12.21875" style="11" customWidth="1"/>
    <col min="3" max="3" width="9.21875" style="23" bestFit="1" customWidth="1"/>
    <col min="4" max="4" width="1.21875" style="23" customWidth="1"/>
    <col min="5" max="5" width="16.77734375" style="12" customWidth="1"/>
    <col min="6" max="6" width="1.21875" style="12" customWidth="1"/>
    <col min="7" max="7" width="16.77734375" style="5" customWidth="1"/>
    <col min="8" max="8" width="1.44140625" style="11" customWidth="1"/>
    <col min="9" max="16384" width="10.77734375" style="11"/>
  </cols>
  <sheetData>
    <row r="1" spans="1:9" ht="24" customHeight="1">
      <c r="B1" s="3"/>
      <c r="C1" s="4"/>
      <c r="D1" s="4"/>
      <c r="E1" s="6"/>
      <c r="F1" s="6"/>
      <c r="G1" s="5" t="s">
        <v>157</v>
      </c>
    </row>
    <row r="2" spans="1:9" ht="24" customHeight="1">
      <c r="A2" s="2" t="s">
        <v>86</v>
      </c>
      <c r="B2" s="3"/>
      <c r="C2" s="4"/>
      <c r="D2" s="4"/>
      <c r="E2" s="6"/>
      <c r="F2" s="6"/>
    </row>
    <row r="3" spans="1:9" ht="24" customHeight="1">
      <c r="A3" s="8" t="s">
        <v>41</v>
      </c>
      <c r="B3" s="3"/>
      <c r="C3" s="9"/>
      <c r="D3" s="9"/>
      <c r="E3" s="49"/>
      <c r="F3" s="50"/>
      <c r="G3" s="49"/>
    </row>
    <row r="4" spans="1:9" ht="24" customHeight="1">
      <c r="A4" s="8" t="s">
        <v>173</v>
      </c>
      <c r="B4" s="39"/>
      <c r="C4" s="40"/>
      <c r="D4" s="40"/>
      <c r="E4" s="52"/>
      <c r="F4" s="51"/>
      <c r="G4" s="52"/>
    </row>
    <row r="5" spans="1:9" ht="24" customHeight="1">
      <c r="A5" s="8"/>
      <c r="C5" s="5"/>
      <c r="D5" s="5"/>
      <c r="E5" s="49"/>
      <c r="F5" s="45"/>
      <c r="G5" s="49" t="s">
        <v>69</v>
      </c>
    </row>
    <row r="6" spans="1:9" ht="24" customHeight="1">
      <c r="A6" s="39"/>
      <c r="C6" s="13" t="s">
        <v>0</v>
      </c>
      <c r="D6" s="14"/>
      <c r="E6" s="53" t="s">
        <v>166</v>
      </c>
      <c r="F6" s="54"/>
      <c r="G6" s="53" t="s">
        <v>153</v>
      </c>
    </row>
    <row r="7" spans="1:9" ht="24" customHeight="1">
      <c r="A7" s="39" t="s">
        <v>67</v>
      </c>
      <c r="C7" s="14"/>
      <c r="D7" s="14"/>
      <c r="E7" s="54"/>
      <c r="F7" s="54"/>
      <c r="G7" s="54"/>
    </row>
    <row r="8" spans="1:9" ht="24" customHeight="1">
      <c r="A8" s="1" t="s">
        <v>42</v>
      </c>
      <c r="C8" s="18">
        <v>13</v>
      </c>
      <c r="D8" s="11"/>
      <c r="E8" s="71">
        <v>3007710</v>
      </c>
      <c r="F8" s="21"/>
      <c r="G8" s="71">
        <v>2208776</v>
      </c>
      <c r="I8" s="32"/>
    </row>
    <row r="9" spans="1:9" ht="24" customHeight="1">
      <c r="A9" s="1" t="s">
        <v>7</v>
      </c>
      <c r="C9" s="18">
        <v>14</v>
      </c>
      <c r="D9" s="18"/>
      <c r="E9" s="72">
        <v>-1202175</v>
      </c>
      <c r="F9" s="21"/>
      <c r="G9" s="72">
        <v>-624553</v>
      </c>
      <c r="I9" s="32"/>
    </row>
    <row r="10" spans="1:9" ht="24" customHeight="1">
      <c r="A10" s="16" t="s">
        <v>43</v>
      </c>
      <c r="C10" s="11"/>
      <c r="D10" s="11"/>
      <c r="E10" s="21">
        <f>SUM(E8:E9)</f>
        <v>1805535</v>
      </c>
      <c r="F10" s="30"/>
      <c r="G10" s="21">
        <f>SUM(G8:G9)</f>
        <v>1584223</v>
      </c>
      <c r="I10" s="32"/>
    </row>
    <row r="11" spans="1:9" ht="24" customHeight="1">
      <c r="A11" s="28" t="s">
        <v>44</v>
      </c>
      <c r="C11" s="18">
        <v>15</v>
      </c>
      <c r="D11" s="18"/>
      <c r="E11" s="73">
        <v>97128</v>
      </c>
      <c r="F11" s="87"/>
      <c r="G11" s="73">
        <v>95120</v>
      </c>
      <c r="I11" s="32"/>
    </row>
    <row r="12" spans="1:9" ht="24" customHeight="1">
      <c r="A12" s="28" t="s">
        <v>45</v>
      </c>
      <c r="C12" s="18">
        <v>15</v>
      </c>
      <c r="D12" s="18"/>
      <c r="E12" s="74">
        <v>-31128</v>
      </c>
      <c r="F12" s="87"/>
      <c r="G12" s="74">
        <v>-20762</v>
      </c>
      <c r="I12" s="32"/>
    </row>
    <row r="13" spans="1:9" ht="24" customHeight="1">
      <c r="A13" s="2" t="s">
        <v>46</v>
      </c>
      <c r="C13" s="18"/>
      <c r="D13" s="18"/>
      <c r="E13" s="21">
        <f>SUM(E11:E12)</f>
        <v>66000</v>
      </c>
      <c r="F13" s="30"/>
      <c r="G13" s="21">
        <f>SUM(G11:G12)</f>
        <v>74358</v>
      </c>
      <c r="I13" s="32"/>
    </row>
    <row r="14" spans="1:9" ht="24" customHeight="1">
      <c r="A14" s="28" t="s">
        <v>183</v>
      </c>
      <c r="C14" s="5"/>
      <c r="D14" s="5"/>
      <c r="E14" s="5"/>
      <c r="F14" s="5"/>
    </row>
    <row r="15" spans="1:9" ht="24" customHeight="1">
      <c r="A15" s="28" t="s">
        <v>95</v>
      </c>
      <c r="C15" s="18"/>
      <c r="D15" s="18"/>
      <c r="E15" s="21">
        <v>-7808</v>
      </c>
      <c r="F15" s="30"/>
      <c r="G15" s="21">
        <v>27164</v>
      </c>
      <c r="I15" s="32"/>
    </row>
    <row r="16" spans="1:9" ht="24" customHeight="1">
      <c r="A16" s="28" t="s">
        <v>59</v>
      </c>
      <c r="C16" s="18"/>
      <c r="D16" s="18"/>
      <c r="E16" s="21">
        <v>0</v>
      </c>
      <c r="F16" s="21"/>
      <c r="G16" s="21">
        <v>0</v>
      </c>
      <c r="I16" s="32"/>
    </row>
    <row r="17" spans="1:9" ht="24" customHeight="1">
      <c r="A17" s="28" t="s">
        <v>64</v>
      </c>
      <c r="C17" s="18"/>
      <c r="D17" s="18"/>
      <c r="E17" s="21">
        <v>88740</v>
      </c>
      <c r="F17" s="21"/>
      <c r="G17" s="21">
        <v>102964</v>
      </c>
      <c r="I17" s="32"/>
    </row>
    <row r="18" spans="1:9" ht="24" customHeight="1">
      <c r="A18" s="1" t="s">
        <v>112</v>
      </c>
      <c r="C18" s="18"/>
      <c r="D18" s="11"/>
      <c r="E18" s="61">
        <v>21724</v>
      </c>
      <c r="F18" s="21"/>
      <c r="G18" s="21">
        <v>9432</v>
      </c>
      <c r="I18" s="32"/>
    </row>
    <row r="19" spans="1:9" ht="24" customHeight="1">
      <c r="A19" s="16" t="s">
        <v>123</v>
      </c>
      <c r="C19" s="11"/>
      <c r="D19" s="11"/>
      <c r="E19" s="34">
        <f>SUM(E10,E13:E18)</f>
        <v>1974191</v>
      </c>
      <c r="F19" s="30"/>
      <c r="G19" s="34">
        <f>SUM(G10,G13:G18)</f>
        <v>1798141</v>
      </c>
      <c r="I19" s="32"/>
    </row>
    <row r="20" spans="1:9" ht="24" customHeight="1">
      <c r="A20" s="16" t="s">
        <v>109</v>
      </c>
      <c r="C20" s="11"/>
      <c r="D20" s="11"/>
      <c r="E20" s="21"/>
      <c r="F20" s="30"/>
      <c r="G20" s="21"/>
    </row>
    <row r="21" spans="1:9" ht="24" customHeight="1">
      <c r="A21" s="1" t="s">
        <v>16</v>
      </c>
      <c r="B21" s="32"/>
      <c r="C21" s="18"/>
      <c r="D21" s="11"/>
      <c r="E21" s="71">
        <v>428435</v>
      </c>
      <c r="F21" s="30"/>
      <c r="G21" s="71">
        <v>380310</v>
      </c>
      <c r="I21" s="32"/>
    </row>
    <row r="22" spans="1:9" ht="24" customHeight="1">
      <c r="A22" s="1" t="s">
        <v>19</v>
      </c>
      <c r="B22" s="32"/>
      <c r="C22" s="18"/>
      <c r="D22" s="11"/>
      <c r="E22" s="75">
        <v>2418</v>
      </c>
      <c r="F22" s="30"/>
      <c r="G22" s="75">
        <v>2505</v>
      </c>
      <c r="I22" s="32"/>
    </row>
    <row r="23" spans="1:9" ht="24" customHeight="1">
      <c r="A23" s="1" t="s">
        <v>17</v>
      </c>
      <c r="B23" s="32"/>
      <c r="C23" s="18"/>
      <c r="D23" s="11"/>
      <c r="E23" s="75">
        <v>172195</v>
      </c>
      <c r="F23" s="30"/>
      <c r="G23" s="75">
        <v>159077</v>
      </c>
      <c r="I23" s="32"/>
    </row>
    <row r="24" spans="1:9" ht="24" customHeight="1">
      <c r="A24" s="1" t="s">
        <v>18</v>
      </c>
      <c r="B24" s="32"/>
      <c r="C24" s="11"/>
      <c r="D24" s="11"/>
      <c r="E24" s="75">
        <v>92009</v>
      </c>
      <c r="F24" s="30"/>
      <c r="G24" s="75">
        <v>66401</v>
      </c>
      <c r="I24" s="32"/>
    </row>
    <row r="25" spans="1:9" ht="24" customHeight="1">
      <c r="A25" s="1" t="s">
        <v>56</v>
      </c>
      <c r="B25" s="32"/>
      <c r="C25" s="11"/>
      <c r="D25" s="11"/>
      <c r="E25" s="75">
        <v>52621</v>
      </c>
      <c r="F25" s="30"/>
      <c r="G25" s="75">
        <v>42288</v>
      </c>
      <c r="I25" s="32"/>
    </row>
    <row r="26" spans="1:9" ht="24" customHeight="1">
      <c r="A26" s="1" t="s">
        <v>57</v>
      </c>
      <c r="B26" s="32"/>
      <c r="C26" s="11"/>
      <c r="D26" s="11"/>
      <c r="E26" s="75">
        <v>30701</v>
      </c>
      <c r="F26" s="30"/>
      <c r="G26" s="75">
        <v>28484</v>
      </c>
      <c r="I26" s="32"/>
    </row>
    <row r="27" spans="1:9" ht="24" customHeight="1">
      <c r="A27" s="1" t="s">
        <v>94</v>
      </c>
      <c r="B27" s="32"/>
      <c r="C27" s="11"/>
      <c r="D27" s="11"/>
      <c r="E27" s="75">
        <v>88762</v>
      </c>
      <c r="F27" s="30"/>
      <c r="G27" s="75">
        <v>80964</v>
      </c>
      <c r="I27" s="32"/>
    </row>
    <row r="28" spans="1:9" ht="24" customHeight="1">
      <c r="A28" s="1" t="s">
        <v>110</v>
      </c>
      <c r="B28" s="32"/>
      <c r="C28" s="1"/>
      <c r="D28" s="1"/>
      <c r="E28" s="74">
        <v>43390</v>
      </c>
      <c r="F28" s="30"/>
      <c r="G28" s="74">
        <v>42978</v>
      </c>
      <c r="I28" s="32"/>
    </row>
    <row r="29" spans="1:9" ht="24" customHeight="1">
      <c r="A29" s="16" t="s">
        <v>111</v>
      </c>
      <c r="B29" s="1"/>
      <c r="C29" s="11"/>
      <c r="D29" s="11"/>
      <c r="E29" s="21">
        <f>SUM(E21:E28)</f>
        <v>910531</v>
      </c>
      <c r="F29" s="30"/>
      <c r="G29" s="21">
        <f>SUM(G21:G28)</f>
        <v>803007</v>
      </c>
      <c r="I29" s="32"/>
    </row>
    <row r="30" spans="1:9" ht="24" customHeight="1">
      <c r="A30" s="16" t="s">
        <v>136</v>
      </c>
      <c r="B30" s="1"/>
      <c r="C30" s="18">
        <v>16</v>
      </c>
      <c r="D30" s="11"/>
      <c r="E30" s="108">
        <v>543041</v>
      </c>
      <c r="F30" s="30"/>
      <c r="G30" s="76">
        <v>582018</v>
      </c>
      <c r="I30" s="32"/>
    </row>
    <row r="31" spans="1:9" ht="24" customHeight="1">
      <c r="A31" s="16" t="s">
        <v>113</v>
      </c>
      <c r="B31" s="1"/>
      <c r="C31" s="11"/>
      <c r="D31" s="11"/>
      <c r="E31" s="21">
        <f>E19-E29-E30</f>
        <v>520619</v>
      </c>
      <c r="F31" s="30"/>
      <c r="G31" s="21">
        <f>G19-G29-G30</f>
        <v>413116</v>
      </c>
      <c r="I31" s="32"/>
    </row>
    <row r="32" spans="1:9" ht="24" customHeight="1">
      <c r="A32" s="1" t="s">
        <v>96</v>
      </c>
      <c r="B32" s="1"/>
      <c r="C32" s="18">
        <v>9.1999999999999993</v>
      </c>
      <c r="D32" s="11"/>
      <c r="E32" s="76">
        <v>-94245</v>
      </c>
      <c r="F32" s="21"/>
      <c r="G32" s="76">
        <v>-71102</v>
      </c>
      <c r="I32" s="32"/>
    </row>
    <row r="33" spans="1:9" ht="24" customHeight="1">
      <c r="A33" s="16" t="s">
        <v>161</v>
      </c>
      <c r="B33" s="1"/>
      <c r="C33" s="11"/>
      <c r="D33" s="11"/>
      <c r="E33" s="34">
        <f>SUM(E31:E32)</f>
        <v>426374</v>
      </c>
      <c r="F33" s="30"/>
      <c r="G33" s="34">
        <f>SUM(G31:G32)</f>
        <v>342014</v>
      </c>
      <c r="I33" s="32"/>
    </row>
    <row r="34" spans="1:9" ht="24" customHeight="1">
      <c r="A34" s="16"/>
      <c r="B34" s="1"/>
      <c r="C34" s="11"/>
      <c r="D34" s="11"/>
      <c r="E34" s="21"/>
      <c r="F34" s="30"/>
      <c r="G34" s="21"/>
    </row>
    <row r="35" spans="1:9" ht="24" customHeight="1">
      <c r="A35" s="1" t="s">
        <v>4</v>
      </c>
      <c r="B35" s="1"/>
      <c r="C35" s="11"/>
      <c r="D35" s="11"/>
      <c r="E35" s="41"/>
      <c r="F35" s="55"/>
      <c r="G35" s="41"/>
    </row>
    <row r="36" spans="1:9" ht="24" customHeight="1">
      <c r="B36" s="3"/>
      <c r="C36" s="4"/>
      <c r="D36" s="4"/>
      <c r="E36" s="6"/>
      <c r="F36" s="6"/>
      <c r="G36" s="5" t="s">
        <v>157</v>
      </c>
    </row>
    <row r="37" spans="1:9" ht="24" customHeight="1">
      <c r="A37" s="2" t="s">
        <v>86</v>
      </c>
      <c r="B37" s="3"/>
      <c r="C37" s="4"/>
      <c r="D37" s="4"/>
      <c r="E37" s="6"/>
      <c r="F37" s="6"/>
    </row>
    <row r="38" spans="1:9" ht="24" customHeight="1">
      <c r="A38" s="8" t="s">
        <v>80</v>
      </c>
      <c r="B38" s="3"/>
      <c r="C38" s="9"/>
      <c r="D38" s="9"/>
      <c r="E38" s="49"/>
      <c r="F38" s="50"/>
      <c r="G38" s="49"/>
    </row>
    <row r="39" spans="1:9" ht="24" customHeight="1">
      <c r="A39" s="8" t="s">
        <v>173</v>
      </c>
      <c r="B39" s="39"/>
      <c r="C39" s="40"/>
      <c r="D39" s="40"/>
      <c r="E39" s="52"/>
      <c r="F39" s="51"/>
      <c r="G39" s="52"/>
    </row>
    <row r="40" spans="1:9" ht="24" customHeight="1">
      <c r="A40" s="8"/>
      <c r="C40" s="5"/>
      <c r="D40" s="5"/>
      <c r="E40" s="49"/>
      <c r="F40" s="45"/>
      <c r="G40" s="49" t="s">
        <v>69</v>
      </c>
    </row>
    <row r="41" spans="1:9" ht="24" customHeight="1">
      <c r="A41" s="39"/>
      <c r="C41" s="14"/>
      <c r="D41" s="14"/>
      <c r="E41" s="53" t="s">
        <v>166</v>
      </c>
      <c r="F41" s="54"/>
      <c r="G41" s="53" t="s">
        <v>153</v>
      </c>
    </row>
    <row r="42" spans="1:9" ht="24" customHeight="1">
      <c r="A42" s="16" t="s">
        <v>76</v>
      </c>
      <c r="B42" s="1"/>
      <c r="C42" s="18"/>
      <c r="D42" s="11"/>
      <c r="E42" s="21"/>
      <c r="F42" s="30"/>
      <c r="G42" s="21"/>
    </row>
    <row r="43" spans="1:9" ht="24" customHeight="1">
      <c r="A43" s="1" t="s">
        <v>114</v>
      </c>
      <c r="B43" s="1"/>
      <c r="C43" s="11"/>
      <c r="D43" s="11"/>
      <c r="E43" s="21"/>
      <c r="F43" s="30"/>
      <c r="G43" s="21"/>
    </row>
    <row r="44" spans="1:9" ht="24" customHeight="1">
      <c r="A44" s="1" t="s">
        <v>184</v>
      </c>
      <c r="B44" s="1"/>
      <c r="C44" s="5"/>
      <c r="D44" s="11"/>
      <c r="E44" s="5"/>
      <c r="F44" s="5"/>
    </row>
    <row r="45" spans="1:9" ht="24" customHeight="1">
      <c r="A45" s="1" t="s">
        <v>124</v>
      </c>
      <c r="B45" s="1"/>
      <c r="C45" s="5"/>
      <c r="D45" s="11"/>
      <c r="E45" s="21">
        <v>-444109</v>
      </c>
      <c r="F45" s="30"/>
      <c r="G45" s="21">
        <v>-129044</v>
      </c>
      <c r="I45" s="32"/>
    </row>
    <row r="46" spans="1:9" ht="24" customHeight="1">
      <c r="A46" s="1" t="s">
        <v>115</v>
      </c>
      <c r="B46" s="1"/>
      <c r="C46" s="5"/>
      <c r="D46" s="11"/>
      <c r="E46" s="21"/>
      <c r="F46" s="30"/>
      <c r="G46" s="21"/>
    </row>
    <row r="47" spans="1:9" ht="24" customHeight="1">
      <c r="A47" s="1" t="s">
        <v>116</v>
      </c>
      <c r="B47" s="1"/>
      <c r="C47" s="5"/>
      <c r="D47" s="11"/>
      <c r="E47" s="76">
        <v>88821</v>
      </c>
      <c r="F47" s="30"/>
      <c r="G47" s="76">
        <v>25809</v>
      </c>
      <c r="I47" s="32"/>
    </row>
    <row r="48" spans="1:9" ht="24" customHeight="1">
      <c r="A48" s="1" t="s">
        <v>117</v>
      </c>
      <c r="B48" s="1"/>
      <c r="C48" s="18"/>
      <c r="D48" s="11"/>
      <c r="E48" s="76">
        <f>SUM(E45:E47)</f>
        <v>-355288</v>
      </c>
      <c r="F48" s="30"/>
      <c r="G48" s="76">
        <f>SUM(G45:G47)</f>
        <v>-103235</v>
      </c>
      <c r="I48" s="32"/>
    </row>
    <row r="49" spans="1:9" ht="24" customHeight="1">
      <c r="A49" s="1" t="s">
        <v>118</v>
      </c>
      <c r="B49" s="1"/>
      <c r="C49" s="18"/>
      <c r="D49" s="11"/>
      <c r="E49" s="21"/>
      <c r="F49" s="30"/>
      <c r="G49" s="21"/>
    </row>
    <row r="50" spans="1:9" ht="24" customHeight="1">
      <c r="A50" s="1" t="s">
        <v>175</v>
      </c>
      <c r="B50" s="1"/>
      <c r="C50" s="18"/>
      <c r="D50" s="11"/>
      <c r="E50" s="21"/>
      <c r="F50" s="30"/>
      <c r="G50" s="21"/>
    </row>
    <row r="51" spans="1:9" ht="24" customHeight="1">
      <c r="A51" s="1" t="s">
        <v>141</v>
      </c>
      <c r="B51" s="1"/>
      <c r="C51" s="18"/>
      <c r="D51" s="11"/>
      <c r="E51" s="21">
        <v>-551154</v>
      </c>
      <c r="F51" s="30"/>
      <c r="G51" s="21">
        <v>-315983</v>
      </c>
      <c r="I51" s="32"/>
    </row>
    <row r="52" spans="1:9" ht="24" customHeight="1">
      <c r="A52" s="1" t="s">
        <v>115</v>
      </c>
      <c r="B52" s="1"/>
      <c r="C52" s="18"/>
      <c r="D52" s="11"/>
      <c r="E52" s="21"/>
      <c r="F52" s="30"/>
      <c r="G52" s="21"/>
    </row>
    <row r="53" spans="1:9" ht="24" customHeight="1">
      <c r="A53" s="1" t="s">
        <v>120</v>
      </c>
      <c r="B53" s="1"/>
      <c r="C53" s="18"/>
      <c r="D53" s="11"/>
      <c r="E53" s="76">
        <v>110231</v>
      </c>
      <c r="F53" s="30"/>
      <c r="G53" s="76">
        <v>63197</v>
      </c>
      <c r="I53" s="32"/>
    </row>
    <row r="54" spans="1:9" ht="24" customHeight="1">
      <c r="A54" s="1" t="s">
        <v>126</v>
      </c>
      <c r="B54" s="1"/>
      <c r="C54" s="18"/>
      <c r="D54" s="11"/>
      <c r="E54" s="76">
        <f>SUM(E51:E53)</f>
        <v>-440923</v>
      </c>
      <c r="F54" s="30"/>
      <c r="G54" s="76">
        <f>SUM(G51:G53)</f>
        <v>-252786</v>
      </c>
    </row>
    <row r="55" spans="1:9" ht="24" customHeight="1">
      <c r="A55" s="16" t="s">
        <v>168</v>
      </c>
      <c r="B55" s="1"/>
      <c r="C55" s="5"/>
      <c r="D55" s="11"/>
      <c r="E55" s="34">
        <f>E48+E54</f>
        <v>-796211</v>
      </c>
      <c r="F55" s="30"/>
      <c r="G55" s="34">
        <f>G48+G54</f>
        <v>-356021</v>
      </c>
      <c r="I55" s="32"/>
    </row>
    <row r="56" spans="1:9" ht="24" customHeight="1" thickBot="1">
      <c r="A56" s="16" t="s">
        <v>155</v>
      </c>
      <c r="B56" s="1"/>
      <c r="C56" s="11"/>
      <c r="D56" s="11"/>
      <c r="E56" s="29">
        <f>E55+E33</f>
        <v>-369837</v>
      </c>
      <c r="F56" s="30"/>
      <c r="G56" s="29">
        <f>G55+G33</f>
        <v>-14007</v>
      </c>
      <c r="I56" s="32"/>
    </row>
    <row r="57" spans="1:9" ht="24" customHeight="1" thickTop="1">
      <c r="A57" s="16"/>
      <c r="B57" s="1"/>
      <c r="C57" s="5"/>
      <c r="D57" s="11"/>
      <c r="E57" s="21">
        <f>E56-E55-E33</f>
        <v>0</v>
      </c>
      <c r="F57" s="30"/>
      <c r="G57" s="21">
        <f>G56-G55-G33</f>
        <v>0</v>
      </c>
      <c r="I57" s="32"/>
    </row>
    <row r="58" spans="1:9" ht="24" customHeight="1">
      <c r="A58" s="16" t="s">
        <v>87</v>
      </c>
      <c r="C58" s="18"/>
      <c r="D58" s="11"/>
      <c r="E58" s="84"/>
      <c r="F58" s="85"/>
      <c r="G58" s="84"/>
      <c r="I58" s="32"/>
    </row>
    <row r="59" spans="1:9" ht="24" customHeight="1">
      <c r="A59" s="1" t="s">
        <v>93</v>
      </c>
      <c r="B59" s="1"/>
      <c r="C59" s="5"/>
      <c r="D59" s="11"/>
      <c r="E59" s="5"/>
      <c r="F59" s="5"/>
    </row>
    <row r="60" spans="1:9" ht="24" customHeight="1" thickBot="1">
      <c r="A60" s="11" t="s">
        <v>158</v>
      </c>
      <c r="B60" s="1"/>
      <c r="C60" s="11"/>
      <c r="D60" s="11"/>
      <c r="E60" s="77">
        <v>0.21</v>
      </c>
      <c r="F60" s="86"/>
      <c r="G60" s="77">
        <v>0.17</v>
      </c>
    </row>
    <row r="61" spans="1:9" ht="24" customHeight="1" thickTop="1">
      <c r="A61" s="1"/>
      <c r="B61" s="1"/>
      <c r="C61" s="11"/>
      <c r="D61" s="11"/>
      <c r="E61" s="49"/>
      <c r="F61" s="45"/>
      <c r="G61" s="41"/>
    </row>
    <row r="62" spans="1:9" ht="24" customHeight="1">
      <c r="A62" s="1" t="s">
        <v>4</v>
      </c>
      <c r="B62" s="1"/>
      <c r="E62" s="49"/>
      <c r="F62" s="45"/>
      <c r="G62" s="41"/>
      <c r="I62" s="32"/>
    </row>
    <row r="63" spans="1:9" ht="24" customHeight="1">
      <c r="A63" s="1"/>
      <c r="B63" s="1"/>
      <c r="E63" s="49"/>
      <c r="F63" s="45"/>
      <c r="G63" s="41"/>
    </row>
    <row r="64" spans="1:9" ht="24" customHeight="1">
      <c r="A64" s="1"/>
      <c r="B64" s="1"/>
      <c r="E64" s="49"/>
      <c r="F64" s="45"/>
      <c r="G64" s="41"/>
    </row>
    <row r="65" spans="1:7" ht="24" customHeight="1">
      <c r="A65" s="36"/>
      <c r="E65" s="41"/>
      <c r="F65" s="35"/>
      <c r="G65" s="41"/>
    </row>
    <row r="66" spans="1:7" ht="24" customHeight="1">
      <c r="E66" s="41"/>
      <c r="F66" s="35"/>
      <c r="G66" s="41"/>
    </row>
    <row r="67" spans="1:7" ht="24" customHeight="1">
      <c r="B67" s="11" t="s">
        <v>1</v>
      </c>
      <c r="C67" s="37"/>
      <c r="D67" s="37"/>
      <c r="E67" s="41"/>
      <c r="F67" s="35"/>
      <c r="G67" s="41"/>
    </row>
    <row r="68" spans="1:7" ht="24" customHeight="1">
      <c r="A68" s="36"/>
      <c r="C68" s="37"/>
      <c r="D68" s="37"/>
      <c r="E68" s="41"/>
      <c r="F68" s="35"/>
      <c r="G68" s="41"/>
    </row>
    <row r="69" spans="1:7" ht="24" customHeight="1">
      <c r="E69" s="49"/>
      <c r="F69" s="45"/>
      <c r="G69" s="49"/>
    </row>
    <row r="71" spans="1:7" ht="24" customHeight="1">
      <c r="B71" s="3"/>
      <c r="C71" s="4"/>
      <c r="D71" s="4"/>
      <c r="E71" s="6"/>
      <c r="F71" s="6"/>
      <c r="G71" s="5" t="s">
        <v>157</v>
      </c>
    </row>
    <row r="72" spans="1:7" ht="24" customHeight="1">
      <c r="A72" s="2" t="s">
        <v>86</v>
      </c>
      <c r="B72" s="3"/>
      <c r="C72" s="4"/>
      <c r="D72" s="4"/>
      <c r="E72" s="6"/>
      <c r="F72" s="6"/>
    </row>
    <row r="73" spans="1:7" ht="24" customHeight="1">
      <c r="A73" s="8" t="s">
        <v>41</v>
      </c>
      <c r="B73" s="3"/>
      <c r="C73" s="9"/>
      <c r="D73" s="9"/>
      <c r="E73" s="49"/>
      <c r="F73" s="50"/>
      <c r="G73" s="49"/>
    </row>
    <row r="74" spans="1:7" ht="24" customHeight="1">
      <c r="A74" s="8" t="s">
        <v>176</v>
      </c>
      <c r="B74" s="39"/>
      <c r="C74" s="40"/>
      <c r="D74" s="40"/>
      <c r="E74" s="52"/>
      <c r="F74" s="51"/>
      <c r="G74" s="52"/>
    </row>
    <row r="75" spans="1:7" ht="24" customHeight="1">
      <c r="A75" s="8"/>
      <c r="C75" s="5"/>
      <c r="D75" s="5"/>
      <c r="E75" s="49"/>
      <c r="F75" s="45"/>
      <c r="G75" s="49" t="s">
        <v>69</v>
      </c>
    </row>
    <row r="76" spans="1:7" ht="24" customHeight="1">
      <c r="A76" s="39"/>
      <c r="C76" s="13" t="s">
        <v>0</v>
      </c>
      <c r="D76" s="14"/>
      <c r="E76" s="53" t="s">
        <v>166</v>
      </c>
      <c r="F76" s="54"/>
      <c r="G76" s="53" t="s">
        <v>153</v>
      </c>
    </row>
    <row r="77" spans="1:7" ht="24" customHeight="1">
      <c r="A77" s="39" t="s">
        <v>67</v>
      </c>
      <c r="C77" s="14"/>
      <c r="D77" s="14"/>
      <c r="E77" s="54"/>
      <c r="F77" s="54"/>
      <c r="G77" s="54"/>
    </row>
    <row r="78" spans="1:7" ht="24" customHeight="1">
      <c r="A78" s="1" t="s">
        <v>42</v>
      </c>
      <c r="C78" s="18">
        <v>13</v>
      </c>
      <c r="D78" s="11"/>
      <c r="E78" s="71">
        <v>8510272</v>
      </c>
      <c r="F78" s="21"/>
      <c r="G78" s="71">
        <v>6266563</v>
      </c>
    </row>
    <row r="79" spans="1:7" ht="24" customHeight="1">
      <c r="A79" s="1" t="s">
        <v>7</v>
      </c>
      <c r="C79" s="18">
        <v>14</v>
      </c>
      <c r="D79" s="18"/>
      <c r="E79" s="72">
        <v>-3261528</v>
      </c>
      <c r="F79" s="21"/>
      <c r="G79" s="72">
        <v>-1700510</v>
      </c>
    </row>
    <row r="80" spans="1:7" ht="24" customHeight="1">
      <c r="A80" s="16" t="s">
        <v>43</v>
      </c>
      <c r="C80" s="11"/>
      <c r="D80" s="11"/>
      <c r="E80" s="21">
        <f>SUM(E78:E79)</f>
        <v>5248744</v>
      </c>
      <c r="F80" s="30"/>
      <c r="G80" s="21">
        <f>SUM(G78:G79)</f>
        <v>4566053</v>
      </c>
    </row>
    <row r="81" spans="1:7" ht="24" customHeight="1">
      <c r="A81" s="28" t="s">
        <v>44</v>
      </c>
      <c r="C81" s="18">
        <v>15</v>
      </c>
      <c r="D81" s="18"/>
      <c r="E81" s="73">
        <v>280988</v>
      </c>
      <c r="F81" s="87"/>
      <c r="G81" s="73">
        <v>264795</v>
      </c>
    </row>
    <row r="82" spans="1:7" ht="24" customHeight="1">
      <c r="A82" s="28" t="s">
        <v>45</v>
      </c>
      <c r="C82" s="18">
        <v>15</v>
      </c>
      <c r="D82" s="18"/>
      <c r="E82" s="74">
        <v>-91756</v>
      </c>
      <c r="F82" s="87"/>
      <c r="G82" s="74">
        <v>-53951</v>
      </c>
    </row>
    <row r="83" spans="1:7" ht="24" customHeight="1">
      <c r="A83" s="2" t="s">
        <v>46</v>
      </c>
      <c r="C83" s="18"/>
      <c r="D83" s="18"/>
      <c r="E83" s="21">
        <f>SUM(E81:E82)</f>
        <v>189232</v>
      </c>
      <c r="F83" s="30"/>
      <c r="G83" s="21">
        <f>SUM(G81:G82)</f>
        <v>210844</v>
      </c>
    </row>
    <row r="84" spans="1:7" ht="24" customHeight="1">
      <c r="A84" s="28" t="s">
        <v>190</v>
      </c>
      <c r="C84" s="5"/>
      <c r="D84" s="5"/>
      <c r="E84" s="5"/>
      <c r="F84" s="5"/>
    </row>
    <row r="85" spans="1:7" ht="24" customHeight="1">
      <c r="A85" s="28" t="s">
        <v>95</v>
      </c>
      <c r="C85" s="18"/>
      <c r="D85" s="18"/>
      <c r="E85" s="21">
        <v>-1027</v>
      </c>
      <c r="F85" s="30"/>
      <c r="G85" s="21">
        <v>-565</v>
      </c>
    </row>
    <row r="86" spans="1:7" ht="24" customHeight="1">
      <c r="A86" s="28" t="s">
        <v>59</v>
      </c>
      <c r="C86" s="18"/>
      <c r="D86" s="18"/>
      <c r="E86" s="21">
        <v>10856</v>
      </c>
      <c r="F86" s="21"/>
      <c r="G86" s="21">
        <v>0</v>
      </c>
    </row>
    <row r="87" spans="1:7" ht="24" customHeight="1">
      <c r="A87" s="28" t="s">
        <v>64</v>
      </c>
      <c r="C87" s="18"/>
      <c r="D87" s="18"/>
      <c r="E87" s="21">
        <v>314323</v>
      </c>
      <c r="F87" s="21"/>
      <c r="G87" s="21">
        <v>316117</v>
      </c>
    </row>
    <row r="88" spans="1:7" ht="24" customHeight="1">
      <c r="A88" s="1" t="s">
        <v>112</v>
      </c>
      <c r="C88" s="18"/>
      <c r="D88" s="11"/>
      <c r="E88" s="61">
        <v>52502</v>
      </c>
      <c r="F88" s="21"/>
      <c r="G88" s="21">
        <v>20893</v>
      </c>
    </row>
    <row r="89" spans="1:7" ht="24" customHeight="1">
      <c r="A89" s="16" t="s">
        <v>123</v>
      </c>
      <c r="C89" s="11"/>
      <c r="D89" s="11"/>
      <c r="E89" s="34">
        <f>SUM(E80,E83:E88)</f>
        <v>5814630</v>
      </c>
      <c r="F89" s="30"/>
      <c r="G89" s="34">
        <f>SUM(G80,G83:G88)</f>
        <v>5113342</v>
      </c>
    </row>
    <row r="90" spans="1:7" ht="24" customHeight="1">
      <c r="A90" s="16" t="s">
        <v>109</v>
      </c>
      <c r="C90" s="11"/>
      <c r="D90" s="11"/>
      <c r="E90" s="21"/>
      <c r="F90" s="30"/>
      <c r="G90" s="21"/>
    </row>
    <row r="91" spans="1:7" ht="24" customHeight="1">
      <c r="A91" s="1" t="s">
        <v>16</v>
      </c>
      <c r="B91" s="32"/>
      <c r="C91" s="18"/>
      <c r="D91" s="11"/>
      <c r="E91" s="71">
        <v>1216827</v>
      </c>
      <c r="F91" s="30"/>
      <c r="G91" s="71">
        <v>1100116</v>
      </c>
    </row>
    <row r="92" spans="1:7" ht="24" customHeight="1">
      <c r="A92" s="1" t="s">
        <v>19</v>
      </c>
      <c r="B92" s="32"/>
      <c r="C92" s="18"/>
      <c r="D92" s="11"/>
      <c r="E92" s="75">
        <v>8931</v>
      </c>
      <c r="F92" s="30"/>
      <c r="G92" s="75">
        <v>10317</v>
      </c>
    </row>
    <row r="93" spans="1:7" ht="24" customHeight="1">
      <c r="A93" s="1" t="s">
        <v>17</v>
      </c>
      <c r="B93" s="32"/>
      <c r="C93" s="18"/>
      <c r="D93" s="11"/>
      <c r="E93" s="75">
        <v>503671</v>
      </c>
      <c r="F93" s="30"/>
      <c r="G93" s="75">
        <v>454353</v>
      </c>
    </row>
    <row r="94" spans="1:7" ht="24" customHeight="1">
      <c r="A94" s="1" t="s">
        <v>18</v>
      </c>
      <c r="B94" s="32"/>
      <c r="C94" s="11"/>
      <c r="D94" s="11"/>
      <c r="E94" s="75">
        <v>263648</v>
      </c>
      <c r="F94" s="30"/>
      <c r="G94" s="75">
        <v>184034</v>
      </c>
    </row>
    <row r="95" spans="1:7" ht="24" customHeight="1">
      <c r="A95" s="1" t="s">
        <v>56</v>
      </c>
      <c r="B95" s="32"/>
      <c r="C95" s="11"/>
      <c r="D95" s="11"/>
      <c r="E95" s="75">
        <v>125127</v>
      </c>
      <c r="F95" s="30"/>
      <c r="G95" s="75">
        <v>93277</v>
      </c>
    </row>
    <row r="96" spans="1:7" ht="24" customHeight="1">
      <c r="A96" s="1" t="s">
        <v>57</v>
      </c>
      <c r="B96" s="32"/>
      <c r="C96" s="11"/>
      <c r="D96" s="11"/>
      <c r="E96" s="75">
        <v>90239</v>
      </c>
      <c r="F96" s="30"/>
      <c r="G96" s="75">
        <v>83650</v>
      </c>
    </row>
    <row r="97" spans="1:7" ht="24" customHeight="1">
      <c r="A97" s="1" t="s">
        <v>94</v>
      </c>
      <c r="B97" s="32"/>
      <c r="C97" s="11"/>
      <c r="D97" s="11"/>
      <c r="E97" s="75">
        <v>256579</v>
      </c>
      <c r="F97" s="30"/>
      <c r="G97" s="75">
        <v>236855</v>
      </c>
    </row>
    <row r="98" spans="1:7" ht="24" customHeight="1">
      <c r="A98" s="1" t="s">
        <v>110</v>
      </c>
      <c r="B98" s="32"/>
      <c r="C98" s="1"/>
      <c r="D98" s="1"/>
      <c r="E98" s="74">
        <v>112382</v>
      </c>
      <c r="F98" s="30"/>
      <c r="G98" s="74">
        <v>113062</v>
      </c>
    </row>
    <row r="99" spans="1:7" ht="24" customHeight="1">
      <c r="A99" s="16" t="s">
        <v>111</v>
      </c>
      <c r="B99" s="1"/>
      <c r="C99" s="11"/>
      <c r="D99" s="11"/>
      <c r="E99" s="21">
        <f>SUM(E91:E98)</f>
        <v>2577404</v>
      </c>
      <c r="F99" s="30"/>
      <c r="G99" s="21">
        <f>SUM(G91:G98)</f>
        <v>2275664</v>
      </c>
    </row>
    <row r="100" spans="1:7" ht="24" customHeight="1">
      <c r="A100" s="16" t="s">
        <v>136</v>
      </c>
      <c r="B100" s="1"/>
      <c r="C100" s="18">
        <v>16</v>
      </c>
      <c r="D100" s="11"/>
      <c r="E100" s="108">
        <v>1553752</v>
      </c>
      <c r="F100" s="30"/>
      <c r="G100" s="76">
        <v>1911945</v>
      </c>
    </row>
    <row r="101" spans="1:7" ht="24" customHeight="1">
      <c r="A101" s="16" t="s">
        <v>113</v>
      </c>
      <c r="B101" s="1"/>
      <c r="C101" s="11"/>
      <c r="D101" s="11"/>
      <c r="E101" s="21">
        <f>E89-E99-E100</f>
        <v>1683474</v>
      </c>
      <c r="F101" s="30"/>
      <c r="G101" s="21">
        <f>G89-G99-G100</f>
        <v>925733</v>
      </c>
    </row>
    <row r="102" spans="1:7" ht="24" customHeight="1">
      <c r="A102" s="1" t="s">
        <v>96</v>
      </c>
      <c r="B102" s="1"/>
      <c r="C102" s="18">
        <v>9.1999999999999993</v>
      </c>
      <c r="D102" s="11"/>
      <c r="E102" s="76">
        <v>-313527</v>
      </c>
      <c r="F102" s="21"/>
      <c r="G102" s="76">
        <v>-152937</v>
      </c>
    </row>
    <row r="103" spans="1:7" ht="24" customHeight="1">
      <c r="A103" s="16" t="s">
        <v>161</v>
      </c>
      <c r="B103" s="1"/>
      <c r="C103" s="11"/>
      <c r="D103" s="11"/>
      <c r="E103" s="34">
        <f>SUM(E101:E102)</f>
        <v>1369947</v>
      </c>
      <c r="F103" s="30"/>
      <c r="G103" s="34">
        <f>SUM(G101:G102)</f>
        <v>772796</v>
      </c>
    </row>
    <row r="104" spans="1:7" ht="24" customHeight="1">
      <c r="A104" s="16"/>
      <c r="B104" s="1"/>
      <c r="C104" s="11"/>
      <c r="D104" s="11"/>
      <c r="E104" s="21"/>
      <c r="F104" s="30"/>
      <c r="G104" s="21"/>
    </row>
    <row r="105" spans="1:7" ht="24" customHeight="1">
      <c r="A105" s="1" t="s">
        <v>4</v>
      </c>
      <c r="B105" s="1"/>
      <c r="C105" s="11"/>
      <c r="D105" s="11"/>
      <c r="E105" s="41"/>
      <c r="F105" s="55"/>
      <c r="G105" s="41"/>
    </row>
    <row r="106" spans="1:7" ht="24" customHeight="1">
      <c r="B106" s="3"/>
      <c r="C106" s="4"/>
      <c r="D106" s="4"/>
      <c r="E106" s="6"/>
      <c r="F106" s="6"/>
      <c r="G106" s="5" t="s">
        <v>157</v>
      </c>
    </row>
    <row r="107" spans="1:7" ht="24" customHeight="1">
      <c r="A107" s="2" t="s">
        <v>86</v>
      </c>
      <c r="B107" s="3"/>
      <c r="C107" s="4"/>
      <c r="D107" s="4"/>
      <c r="E107" s="6"/>
      <c r="F107" s="6"/>
    </row>
    <row r="108" spans="1:7" ht="24" customHeight="1">
      <c r="A108" s="8" t="s">
        <v>80</v>
      </c>
      <c r="B108" s="3"/>
      <c r="C108" s="9"/>
      <c r="D108" s="9"/>
      <c r="E108" s="49"/>
      <c r="F108" s="50"/>
      <c r="G108" s="49"/>
    </row>
    <row r="109" spans="1:7" ht="24" customHeight="1">
      <c r="A109" s="8" t="s">
        <v>176</v>
      </c>
      <c r="B109" s="39"/>
      <c r="C109" s="40"/>
      <c r="D109" s="40"/>
      <c r="E109" s="52"/>
      <c r="F109" s="51"/>
      <c r="G109" s="52"/>
    </row>
    <row r="110" spans="1:7" ht="24" customHeight="1">
      <c r="A110" s="8"/>
      <c r="C110" s="5"/>
      <c r="D110" s="5"/>
      <c r="E110" s="49"/>
      <c r="F110" s="45"/>
      <c r="G110" s="49" t="s">
        <v>69</v>
      </c>
    </row>
    <row r="111" spans="1:7" ht="24" customHeight="1">
      <c r="A111" s="39"/>
      <c r="C111" s="14"/>
      <c r="D111" s="14"/>
      <c r="E111" s="53" t="s">
        <v>166</v>
      </c>
      <c r="F111" s="54"/>
      <c r="G111" s="53" t="s">
        <v>153</v>
      </c>
    </row>
    <row r="112" spans="1:7" ht="24" customHeight="1">
      <c r="A112" s="16" t="s">
        <v>76</v>
      </c>
      <c r="B112" s="1"/>
      <c r="C112" s="18"/>
      <c r="D112" s="11"/>
      <c r="E112" s="21"/>
      <c r="F112" s="30"/>
      <c r="G112" s="21"/>
    </row>
    <row r="113" spans="1:7" ht="24" customHeight="1">
      <c r="A113" s="1" t="s">
        <v>114</v>
      </c>
      <c r="B113" s="1"/>
      <c r="C113" s="11"/>
      <c r="D113" s="11"/>
      <c r="E113" s="21"/>
      <c r="F113" s="30"/>
      <c r="G113" s="21"/>
    </row>
    <row r="114" spans="1:7" ht="24" customHeight="1">
      <c r="A114" s="1" t="s">
        <v>184</v>
      </c>
      <c r="B114" s="1"/>
      <c r="C114" s="5"/>
      <c r="D114" s="11"/>
      <c r="E114" s="5"/>
      <c r="F114" s="5"/>
    </row>
    <row r="115" spans="1:7" ht="24" customHeight="1">
      <c r="A115" s="1" t="s">
        <v>124</v>
      </c>
      <c r="B115" s="1"/>
      <c r="C115" s="5"/>
      <c r="D115" s="11"/>
      <c r="E115" s="21">
        <v>-459757</v>
      </c>
      <c r="F115" s="30"/>
      <c r="G115" s="21">
        <v>-1382800</v>
      </c>
    </row>
    <row r="116" spans="1:7" ht="24" customHeight="1">
      <c r="A116" s="1" t="s">
        <v>115</v>
      </c>
      <c r="B116" s="1"/>
      <c r="C116" s="5"/>
      <c r="D116" s="11"/>
      <c r="E116" s="21"/>
      <c r="F116" s="30"/>
      <c r="G116" s="21"/>
    </row>
    <row r="117" spans="1:7" ht="24" customHeight="1">
      <c r="A117" s="1" t="s">
        <v>116</v>
      </c>
      <c r="B117" s="1"/>
      <c r="C117" s="5"/>
      <c r="D117" s="11"/>
      <c r="E117" s="76">
        <v>91951</v>
      </c>
      <c r="F117" s="30"/>
      <c r="G117" s="76">
        <v>276560</v>
      </c>
    </row>
    <row r="118" spans="1:7" ht="24" customHeight="1">
      <c r="A118" s="1" t="s">
        <v>117</v>
      </c>
      <c r="B118" s="1"/>
      <c r="C118" s="18"/>
      <c r="D118" s="11"/>
      <c r="E118" s="76">
        <f>SUM(E115:E117)</f>
        <v>-367806</v>
      </c>
      <c r="F118" s="30"/>
      <c r="G118" s="76">
        <f>SUM(G115:G117)</f>
        <v>-1106240</v>
      </c>
    </row>
    <row r="119" spans="1:7" ht="24" customHeight="1">
      <c r="A119" s="1" t="s">
        <v>118</v>
      </c>
      <c r="B119" s="1"/>
      <c r="C119" s="18"/>
      <c r="D119" s="11"/>
      <c r="E119" s="21"/>
      <c r="F119" s="30"/>
      <c r="G119" s="21"/>
    </row>
    <row r="120" spans="1:7" ht="24" customHeight="1">
      <c r="A120" s="1" t="s">
        <v>175</v>
      </c>
      <c r="B120" s="1"/>
      <c r="C120" s="18"/>
      <c r="D120" s="11"/>
      <c r="E120" s="21"/>
      <c r="F120" s="30"/>
      <c r="G120" s="21"/>
    </row>
    <row r="121" spans="1:7" ht="24" customHeight="1">
      <c r="A121" s="1" t="s">
        <v>141</v>
      </c>
      <c r="B121" s="1"/>
      <c r="C121" s="18"/>
      <c r="D121" s="11"/>
      <c r="E121" s="21">
        <v>-1204701</v>
      </c>
      <c r="F121" s="30"/>
      <c r="G121" s="21">
        <v>-504209</v>
      </c>
    </row>
    <row r="122" spans="1:7" ht="24" customHeight="1">
      <c r="A122" s="11" t="s">
        <v>185</v>
      </c>
      <c r="C122" s="18"/>
      <c r="D122" s="11"/>
      <c r="E122" s="21"/>
      <c r="F122" s="30"/>
      <c r="G122" s="21"/>
    </row>
    <row r="123" spans="1:7" ht="24" customHeight="1">
      <c r="A123" s="11" t="s">
        <v>119</v>
      </c>
      <c r="B123" s="1"/>
      <c r="C123" s="18"/>
      <c r="D123" s="11"/>
      <c r="E123" s="21">
        <v>0</v>
      </c>
      <c r="F123" s="30"/>
      <c r="G123" s="21">
        <v>10594</v>
      </c>
    </row>
    <row r="124" spans="1:7" ht="24" customHeight="1">
      <c r="A124" s="1" t="s">
        <v>115</v>
      </c>
      <c r="B124" s="1"/>
      <c r="C124" s="18"/>
      <c r="D124" s="11"/>
      <c r="E124" s="21"/>
      <c r="F124" s="30"/>
      <c r="G124" s="21"/>
    </row>
    <row r="125" spans="1:7" ht="24" customHeight="1">
      <c r="A125" s="1" t="s">
        <v>120</v>
      </c>
      <c r="B125" s="1"/>
      <c r="C125" s="18"/>
      <c r="D125" s="11"/>
      <c r="E125" s="76">
        <v>240940</v>
      </c>
      <c r="F125" s="30"/>
      <c r="G125" s="76">
        <v>98723</v>
      </c>
    </row>
    <row r="126" spans="1:7" ht="24" customHeight="1">
      <c r="A126" s="1" t="s">
        <v>126</v>
      </c>
      <c r="B126" s="1"/>
      <c r="C126" s="18"/>
      <c r="D126" s="11"/>
      <c r="E126" s="76">
        <f>SUM(E121:E125)</f>
        <v>-963761</v>
      </c>
      <c r="F126" s="30"/>
      <c r="G126" s="76">
        <f>SUM(G121:G125)</f>
        <v>-394892</v>
      </c>
    </row>
    <row r="127" spans="1:7" ht="24" customHeight="1">
      <c r="A127" s="16" t="s">
        <v>168</v>
      </c>
      <c r="B127" s="1"/>
      <c r="C127" s="5"/>
      <c r="D127" s="11"/>
      <c r="E127" s="34">
        <f>E118+E126</f>
        <v>-1331567</v>
      </c>
      <c r="F127" s="30"/>
      <c r="G127" s="34">
        <f>G118+G126</f>
        <v>-1501132</v>
      </c>
    </row>
    <row r="128" spans="1:7" ht="24" customHeight="1" thickBot="1">
      <c r="A128" s="16" t="s">
        <v>155</v>
      </c>
      <c r="B128" s="1"/>
      <c r="C128" s="11"/>
      <c r="D128" s="11"/>
      <c r="E128" s="29">
        <f>E127+E103</f>
        <v>38380</v>
      </c>
      <c r="F128" s="30"/>
      <c r="G128" s="29">
        <f>G127+G103</f>
        <v>-728336</v>
      </c>
    </row>
    <row r="129" spans="1:7" ht="24" customHeight="1" thickTop="1">
      <c r="A129" s="16"/>
      <c r="B129" s="1"/>
      <c r="C129" s="5"/>
      <c r="D129" s="11"/>
      <c r="E129" s="21">
        <f>E128-E127-E103</f>
        <v>0</v>
      </c>
      <c r="F129" s="30"/>
      <c r="G129" s="21">
        <f>G128-G127-G103</f>
        <v>0</v>
      </c>
    </row>
    <row r="130" spans="1:7" ht="24" customHeight="1">
      <c r="A130" s="16" t="s">
        <v>87</v>
      </c>
      <c r="C130" s="18"/>
      <c r="D130" s="11"/>
      <c r="E130" s="84"/>
      <c r="F130" s="85"/>
      <c r="G130" s="84"/>
    </row>
    <row r="131" spans="1:7" ht="24" customHeight="1">
      <c r="A131" s="1" t="s">
        <v>93</v>
      </c>
      <c r="B131" s="1"/>
      <c r="C131" s="5"/>
      <c r="D131" s="11"/>
      <c r="E131" s="5"/>
      <c r="F131" s="5"/>
    </row>
    <row r="132" spans="1:7" ht="24" customHeight="1" thickBot="1">
      <c r="A132" s="11" t="s">
        <v>158</v>
      </c>
      <c r="B132" s="1"/>
      <c r="C132" s="11"/>
      <c r="D132" s="11"/>
      <c r="E132" s="77">
        <v>0.68</v>
      </c>
      <c r="F132" s="86"/>
      <c r="G132" s="77">
        <v>0.39</v>
      </c>
    </row>
    <row r="133" spans="1:7" ht="24" customHeight="1" thickTop="1">
      <c r="A133" s="1"/>
      <c r="B133" s="1"/>
      <c r="C133" s="11"/>
      <c r="D133" s="11"/>
      <c r="E133" s="49"/>
      <c r="F133" s="45"/>
      <c r="G133" s="41"/>
    </row>
    <row r="134" spans="1:7" ht="24" customHeight="1">
      <c r="A134" s="1" t="s">
        <v>4</v>
      </c>
      <c r="B134" s="1"/>
      <c r="E134" s="49"/>
      <c r="F134" s="45"/>
      <c r="G134" s="41"/>
    </row>
    <row r="135" spans="1:7" ht="24" customHeight="1">
      <c r="A135" s="1"/>
      <c r="B135" s="1"/>
      <c r="E135" s="49"/>
      <c r="F135" s="45"/>
      <c r="G135" s="41"/>
    </row>
    <row r="136" spans="1:7" ht="24" customHeight="1">
      <c r="A136" s="1"/>
      <c r="B136" s="1"/>
      <c r="E136" s="49"/>
      <c r="F136" s="45"/>
      <c r="G136" s="41"/>
    </row>
    <row r="137" spans="1:7" ht="24" customHeight="1">
      <c r="A137" s="36"/>
      <c r="E137" s="41"/>
      <c r="F137" s="35"/>
      <c r="G137" s="41"/>
    </row>
    <row r="138" spans="1:7" ht="24" customHeight="1">
      <c r="E138" s="41"/>
      <c r="F138" s="35"/>
      <c r="G138" s="41"/>
    </row>
    <row r="139" spans="1:7" ht="24" customHeight="1">
      <c r="B139" s="11" t="s">
        <v>1</v>
      </c>
      <c r="C139" s="37"/>
      <c r="D139" s="37"/>
      <c r="E139" s="41"/>
      <c r="F139" s="35"/>
      <c r="G139" s="41"/>
    </row>
    <row r="140" spans="1:7" ht="24" customHeight="1">
      <c r="A140" s="36"/>
      <c r="C140" s="37"/>
      <c r="D140" s="37"/>
      <c r="E140" s="41"/>
      <c r="F140" s="35"/>
      <c r="G140" s="41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3" manualBreakCount="3">
    <brk id="35" max="7" man="1"/>
    <brk id="70" max="7" man="1"/>
    <brk id="10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1"/>
  <sheetViews>
    <sheetView showGridLines="0" view="pageBreakPreview" zoomScale="70" zoomScaleNormal="55" zoomScaleSheetLayoutView="70" workbookViewId="0">
      <selection activeCell="Q14" sqref="Q14"/>
    </sheetView>
  </sheetViews>
  <sheetFormatPr defaultColWidth="9.21875" defaultRowHeight="23.85" customHeight="1"/>
  <cols>
    <col min="1" max="1" width="45.21875" style="11" customWidth="1"/>
    <col min="2" max="2" width="8.77734375" style="42" customWidth="1"/>
    <col min="3" max="3" width="1.44140625" style="42" customWidth="1"/>
    <col min="4" max="4" width="20.21875" style="42" customWidth="1"/>
    <col min="5" max="5" width="1.44140625" style="11" customWidth="1"/>
    <col min="6" max="6" width="20.21875" style="11" customWidth="1"/>
    <col min="7" max="7" width="1.44140625" style="11" customWidth="1"/>
    <col min="8" max="8" width="21.21875" style="42" customWidth="1"/>
    <col min="9" max="9" width="1.44140625" style="11" customWidth="1"/>
    <col min="10" max="10" width="20.21875" style="42" customWidth="1"/>
    <col min="11" max="11" width="1.44140625" style="42" customWidth="1"/>
    <col min="12" max="12" width="20.21875" style="42" customWidth="1"/>
    <col min="13" max="13" width="1.44140625" style="11" customWidth="1"/>
    <col min="14" max="14" width="20.21875" style="11" customWidth="1"/>
    <col min="15" max="15" width="1.44140625" style="11" customWidth="1"/>
    <col min="16" max="16384" width="9.21875" style="11"/>
  </cols>
  <sheetData>
    <row r="1" spans="1:15" s="7" customFormat="1" ht="23.85" customHeight="1"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8" t="s">
        <v>157</v>
      </c>
      <c r="O1" s="39"/>
    </row>
    <row r="2" spans="1:15" s="7" customFormat="1" ht="23.85" customHeight="1">
      <c r="A2" s="2" t="s">
        <v>86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48"/>
      <c r="O2" s="39"/>
    </row>
    <row r="3" spans="1:15" s="7" customFormat="1" ht="23.85" customHeight="1">
      <c r="A3" s="39" t="s">
        <v>79</v>
      </c>
      <c r="B3" s="39"/>
      <c r="C3" s="39"/>
      <c r="D3" s="57"/>
      <c r="E3" s="57"/>
      <c r="F3" s="57"/>
      <c r="G3" s="57"/>
      <c r="H3" s="58"/>
      <c r="I3" s="39"/>
      <c r="J3" s="39"/>
      <c r="K3" s="39"/>
      <c r="L3" s="39"/>
      <c r="M3" s="39"/>
      <c r="O3" s="39"/>
    </row>
    <row r="4" spans="1:15" s="7" customFormat="1" ht="23.85" customHeight="1">
      <c r="A4" s="8" t="s">
        <v>176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23.85" customHeight="1">
      <c r="D5" s="11"/>
      <c r="J5" s="11"/>
      <c r="K5" s="11"/>
      <c r="L5" s="11"/>
      <c r="N5" s="43" t="s">
        <v>38</v>
      </c>
    </row>
    <row r="6" spans="1:15" ht="23.85" customHeight="1">
      <c r="B6" s="11"/>
      <c r="C6" s="11"/>
      <c r="D6" s="11"/>
      <c r="H6" s="14" t="s">
        <v>145</v>
      </c>
      <c r="J6" s="11"/>
      <c r="K6" s="11"/>
      <c r="L6" s="11"/>
      <c r="M6" s="43"/>
    </row>
    <row r="7" spans="1:15" ht="23.85" customHeight="1">
      <c r="B7" s="11"/>
      <c r="C7" s="11"/>
      <c r="D7" s="11"/>
      <c r="H7" s="14" t="s">
        <v>146</v>
      </c>
      <c r="J7" s="11"/>
      <c r="K7" s="11"/>
      <c r="L7" s="11"/>
      <c r="M7" s="43"/>
    </row>
    <row r="8" spans="1:15" ht="23.85" customHeight="1">
      <c r="B8" s="11"/>
      <c r="C8" s="11"/>
      <c r="D8" s="11"/>
      <c r="H8" s="14" t="s">
        <v>127</v>
      </c>
      <c r="J8" s="44"/>
      <c r="K8" s="44"/>
      <c r="L8" s="44"/>
      <c r="M8" s="43"/>
    </row>
    <row r="9" spans="1:15" ht="23.85" customHeight="1">
      <c r="B9" s="11"/>
      <c r="C9" s="11"/>
      <c r="D9" s="11"/>
      <c r="H9" s="44" t="s">
        <v>128</v>
      </c>
      <c r="J9" s="113" t="s">
        <v>37</v>
      </c>
      <c r="K9" s="113"/>
      <c r="L9" s="113"/>
      <c r="M9" s="43"/>
    </row>
    <row r="10" spans="1:15" s="14" customFormat="1" ht="23.85" customHeight="1">
      <c r="B10" s="27"/>
      <c r="C10" s="27"/>
      <c r="D10" s="44" t="s">
        <v>122</v>
      </c>
      <c r="F10" s="44" t="s">
        <v>89</v>
      </c>
      <c r="H10" s="44" t="s">
        <v>129</v>
      </c>
      <c r="J10" s="44" t="s">
        <v>5</v>
      </c>
      <c r="K10" s="42"/>
      <c r="M10" s="44"/>
    </row>
    <row r="11" spans="1:15" s="14" customFormat="1" ht="23.85" customHeight="1">
      <c r="B11" s="83" t="s">
        <v>0</v>
      </c>
      <c r="D11" s="83" t="s">
        <v>2</v>
      </c>
      <c r="F11" s="83" t="s">
        <v>90</v>
      </c>
      <c r="H11" s="83" t="s">
        <v>130</v>
      </c>
      <c r="J11" s="83" t="s">
        <v>121</v>
      </c>
      <c r="L11" s="83" t="s">
        <v>6</v>
      </c>
      <c r="N11" s="83" t="s">
        <v>3</v>
      </c>
    </row>
    <row r="12" spans="1:15" s="14" customFormat="1" ht="14.25" customHeight="1">
      <c r="B12" s="27"/>
      <c r="D12" s="44"/>
      <c r="H12" s="44"/>
      <c r="J12" s="44"/>
      <c r="L12" s="44"/>
      <c r="N12" s="44"/>
    </row>
    <row r="13" spans="1:15" s="14" customFormat="1" ht="23.85" customHeight="1">
      <c r="A13" s="39" t="s">
        <v>156</v>
      </c>
      <c r="B13" s="27"/>
      <c r="D13" s="21">
        <v>20000000</v>
      </c>
      <c r="E13" s="22"/>
      <c r="F13" s="21">
        <v>10598915</v>
      </c>
      <c r="G13" s="22"/>
      <c r="H13" s="21">
        <v>-1457412</v>
      </c>
      <c r="I13" s="22"/>
      <c r="J13" s="21">
        <v>924300</v>
      </c>
      <c r="K13" s="22"/>
      <c r="L13" s="21">
        <v>5033236</v>
      </c>
      <c r="M13" s="21"/>
      <c r="N13" s="21">
        <f t="shared" ref="N13" si="0">SUM(D13:L13)</f>
        <v>35099039</v>
      </c>
    </row>
    <row r="14" spans="1:15" s="14" customFormat="1" ht="23.85" customHeight="1">
      <c r="A14" s="11" t="s">
        <v>138</v>
      </c>
      <c r="B14" s="27"/>
      <c r="D14" s="21"/>
      <c r="E14" s="22"/>
      <c r="F14" s="21"/>
      <c r="G14" s="22"/>
      <c r="H14" s="21"/>
      <c r="I14" s="22"/>
      <c r="J14" s="21"/>
      <c r="K14" s="22"/>
      <c r="L14" s="21"/>
      <c r="M14" s="21"/>
      <c r="N14" s="21"/>
    </row>
    <row r="15" spans="1:15" s="14" customFormat="1" ht="23.85" customHeight="1">
      <c r="A15" s="11" t="s">
        <v>154</v>
      </c>
      <c r="B15" s="18">
        <v>5.0999999999999996</v>
      </c>
      <c r="D15" s="21">
        <v>0</v>
      </c>
      <c r="E15" s="22"/>
      <c r="F15" s="21">
        <v>0</v>
      </c>
      <c r="G15" s="22"/>
      <c r="H15" s="21">
        <v>-1592</v>
      </c>
      <c r="I15" s="22"/>
      <c r="J15" s="21">
        <v>0</v>
      </c>
      <c r="K15" s="22"/>
      <c r="L15" s="21">
        <v>1592</v>
      </c>
      <c r="M15" s="21"/>
      <c r="N15" s="21">
        <f>SUM(D15:L15)</f>
        <v>0</v>
      </c>
    </row>
    <row r="16" spans="1:15" s="14" customFormat="1" ht="23.85" customHeight="1">
      <c r="A16" s="11" t="s">
        <v>161</v>
      </c>
      <c r="D16" s="71">
        <v>0</v>
      </c>
      <c r="E16" s="35"/>
      <c r="F16" s="71">
        <v>0</v>
      </c>
      <c r="G16" s="35"/>
      <c r="H16" s="71">
        <v>0</v>
      </c>
      <c r="I16" s="41"/>
      <c r="J16" s="71">
        <v>0</v>
      </c>
      <c r="K16" s="41"/>
      <c r="L16" s="71">
        <v>772796</v>
      </c>
      <c r="M16" s="21"/>
      <c r="N16" s="71">
        <f>SUM(D16:L16)</f>
        <v>772796</v>
      </c>
    </row>
    <row r="17" spans="1:15" s="14" customFormat="1" ht="23.85" customHeight="1">
      <c r="A17" s="11" t="s">
        <v>177</v>
      </c>
      <c r="D17" s="72">
        <v>0</v>
      </c>
      <c r="E17" s="35"/>
      <c r="F17" s="72">
        <v>0</v>
      </c>
      <c r="G17" s="35"/>
      <c r="H17" s="72">
        <v>-1509607</v>
      </c>
      <c r="I17" s="41"/>
      <c r="J17" s="72">
        <v>0</v>
      </c>
      <c r="K17" s="41"/>
      <c r="L17" s="72">
        <v>8475</v>
      </c>
      <c r="M17" s="21"/>
      <c r="N17" s="72">
        <f>SUM(D17:L17)</f>
        <v>-1501132</v>
      </c>
    </row>
    <row r="18" spans="1:15" s="14" customFormat="1" ht="23.85" customHeight="1">
      <c r="A18" s="11" t="s">
        <v>155</v>
      </c>
      <c r="D18" s="21">
        <f>D17+D16</f>
        <v>0</v>
      </c>
      <c r="E18" s="22"/>
      <c r="F18" s="21">
        <f>F17+F16</f>
        <v>0</v>
      </c>
      <c r="G18" s="22"/>
      <c r="H18" s="21">
        <f>H17+H16</f>
        <v>-1509607</v>
      </c>
      <c r="I18" s="22"/>
      <c r="J18" s="21">
        <f>J17+J16</f>
        <v>0</v>
      </c>
      <c r="K18" s="22"/>
      <c r="L18" s="21">
        <f>L17+L16</f>
        <v>781271</v>
      </c>
      <c r="M18" s="21"/>
      <c r="N18" s="21">
        <f>N17+N16</f>
        <v>-728336</v>
      </c>
    </row>
    <row r="19" spans="1:15" s="14" customFormat="1" ht="23.85" customHeight="1" thickBot="1">
      <c r="A19" s="39" t="s">
        <v>178</v>
      </c>
      <c r="D19" s="46">
        <f>SUM(D13:D15,D18)</f>
        <v>20000000</v>
      </c>
      <c r="E19" s="22"/>
      <c r="F19" s="46">
        <f>SUM(F13:F15,F18)</f>
        <v>10598915</v>
      </c>
      <c r="G19" s="22"/>
      <c r="H19" s="46">
        <f>SUM(H13:H15,H18)</f>
        <v>-2968611</v>
      </c>
      <c r="I19" s="22"/>
      <c r="J19" s="46">
        <f>SUM(J13:J15,J18)</f>
        <v>924300</v>
      </c>
      <c r="K19" s="22"/>
      <c r="L19" s="46">
        <f>SUM(L13:L15,L18)</f>
        <v>5816099</v>
      </c>
      <c r="M19" s="21"/>
      <c r="N19" s="46">
        <f>SUM(N13:N15,N18)</f>
        <v>34370703</v>
      </c>
    </row>
    <row r="20" spans="1:15" s="14" customFormat="1" ht="24.6" customHeight="1" thickTop="1">
      <c r="D20" s="67"/>
      <c r="E20" s="68"/>
      <c r="F20" s="67"/>
      <c r="G20" s="68"/>
      <c r="H20" s="67"/>
      <c r="I20" s="68"/>
      <c r="J20" s="67"/>
      <c r="K20" s="68"/>
      <c r="L20" s="67"/>
      <c r="M20" s="67"/>
      <c r="N20" s="67"/>
    </row>
    <row r="21" spans="1:15" s="14" customFormat="1" ht="23.85" customHeight="1">
      <c r="A21" s="39" t="s">
        <v>167</v>
      </c>
      <c r="D21" s="21">
        <v>20000000</v>
      </c>
      <c r="E21" s="22"/>
      <c r="F21" s="21">
        <v>10598915</v>
      </c>
      <c r="G21" s="22"/>
      <c r="H21" s="21">
        <v>-2287852</v>
      </c>
      <c r="I21" s="22"/>
      <c r="J21" s="21">
        <v>979000</v>
      </c>
      <c r="K21" s="22"/>
      <c r="L21" s="21">
        <v>6039690</v>
      </c>
      <c r="M21" s="21"/>
      <c r="N21" s="21">
        <f>SUM(D21:L21)</f>
        <v>35329753</v>
      </c>
    </row>
    <row r="22" spans="1:15" s="14" customFormat="1" ht="23.85" customHeight="1">
      <c r="A22" s="11" t="s">
        <v>138</v>
      </c>
      <c r="B22" s="27"/>
      <c r="D22" s="21"/>
      <c r="E22" s="22"/>
      <c r="F22" s="21"/>
      <c r="G22" s="22"/>
      <c r="H22" s="21"/>
      <c r="I22" s="22"/>
      <c r="J22" s="21"/>
      <c r="K22" s="22"/>
      <c r="L22" s="21"/>
      <c r="M22" s="21"/>
      <c r="N22" s="21"/>
    </row>
    <row r="23" spans="1:15" s="14" customFormat="1" ht="23.85" customHeight="1">
      <c r="A23" s="11" t="s">
        <v>154</v>
      </c>
      <c r="B23" s="18">
        <v>5.0999999999999996</v>
      </c>
      <c r="D23" s="21">
        <v>0</v>
      </c>
      <c r="E23" s="22"/>
      <c r="F23" s="21">
        <v>0</v>
      </c>
      <c r="G23" s="22"/>
      <c r="H23" s="21">
        <v>352746</v>
      </c>
      <c r="I23" s="22"/>
      <c r="J23" s="21">
        <v>0</v>
      </c>
      <c r="K23" s="22"/>
      <c r="L23" s="21">
        <f>-H23</f>
        <v>-352746</v>
      </c>
      <c r="M23" s="21"/>
      <c r="N23" s="21">
        <f>SUM(D23:L23)</f>
        <v>0</v>
      </c>
    </row>
    <row r="24" spans="1:15" s="14" customFormat="1" ht="23.55" customHeight="1">
      <c r="A24" s="11" t="s">
        <v>161</v>
      </c>
      <c r="D24" s="71">
        <v>0</v>
      </c>
      <c r="E24" s="35"/>
      <c r="F24" s="71">
        <v>0</v>
      </c>
      <c r="G24" s="35"/>
      <c r="H24" s="71">
        <v>0</v>
      </c>
      <c r="I24" s="41"/>
      <c r="J24" s="71">
        <v>0</v>
      </c>
      <c r="K24" s="41"/>
      <c r="L24" s="71">
        <f>+PL!E103</f>
        <v>1369947</v>
      </c>
      <c r="M24" s="21"/>
      <c r="N24" s="71">
        <f>SUM(D24:L24)</f>
        <v>1369947</v>
      </c>
    </row>
    <row r="25" spans="1:15" s="14" customFormat="1" ht="23.55" customHeight="1">
      <c r="A25" s="11" t="s">
        <v>168</v>
      </c>
      <c r="D25" s="72">
        <v>0</v>
      </c>
      <c r="E25" s="35"/>
      <c r="F25" s="72">
        <v>0</v>
      </c>
      <c r="G25" s="35"/>
      <c r="H25" s="72">
        <f>+PL!E127-L25</f>
        <v>-1331567</v>
      </c>
      <c r="I25" s="41"/>
      <c r="J25" s="72">
        <v>0</v>
      </c>
      <c r="K25" s="41"/>
      <c r="L25" s="72">
        <v>0</v>
      </c>
      <c r="M25" s="21"/>
      <c r="N25" s="72">
        <f>SUM(D25:L25)</f>
        <v>-1331567</v>
      </c>
    </row>
    <row r="26" spans="1:15" s="14" customFormat="1" ht="23.85" customHeight="1">
      <c r="A26" s="11" t="s">
        <v>155</v>
      </c>
      <c r="D26" s="21">
        <f>D25+D24</f>
        <v>0</v>
      </c>
      <c r="E26" s="22"/>
      <c r="F26" s="21">
        <f>F25+F24</f>
        <v>0</v>
      </c>
      <c r="G26" s="22"/>
      <c r="H26" s="21">
        <f>H25+H24</f>
        <v>-1331567</v>
      </c>
      <c r="I26" s="22"/>
      <c r="J26" s="21">
        <f>J25+J24</f>
        <v>0</v>
      </c>
      <c r="K26" s="22"/>
      <c r="L26" s="21">
        <f>L25+L24</f>
        <v>1369947</v>
      </c>
      <c r="M26" s="21"/>
      <c r="N26" s="21">
        <f>N25+N24</f>
        <v>38380</v>
      </c>
    </row>
    <row r="27" spans="1:15" s="14" customFormat="1" ht="23.85" customHeight="1" thickBot="1">
      <c r="A27" s="39" t="s">
        <v>174</v>
      </c>
      <c r="D27" s="46">
        <f>SUM(D21:D23,D26)</f>
        <v>20000000</v>
      </c>
      <c r="E27" s="22"/>
      <c r="F27" s="46">
        <f>SUM(F21:F23,F26)</f>
        <v>10598915</v>
      </c>
      <c r="G27" s="22"/>
      <c r="H27" s="46">
        <f>SUM(H21:H23,H26)</f>
        <v>-3266673</v>
      </c>
      <c r="I27" s="22"/>
      <c r="J27" s="46">
        <f>SUM(J21:J23,J26)</f>
        <v>979000</v>
      </c>
      <c r="K27" s="22"/>
      <c r="L27" s="46">
        <f>SUM(L21:L23,L26)</f>
        <v>7056891</v>
      </c>
      <c r="M27" s="21"/>
      <c r="N27" s="46">
        <f>SUM(N21:N23,N26)</f>
        <v>35368133</v>
      </c>
    </row>
    <row r="28" spans="1:15" s="14" customFormat="1" ht="24" thickTop="1">
      <c r="A28" s="39"/>
      <c r="D28" s="67">
        <f>D27-BS!E52</f>
        <v>0</v>
      </c>
      <c r="E28" s="68"/>
      <c r="F28" s="67">
        <f>F27-BS!E53</f>
        <v>0</v>
      </c>
      <c r="G28" s="68"/>
      <c r="H28" s="67">
        <f>H27-BS!E54</f>
        <v>0</v>
      </c>
      <c r="I28" s="68"/>
      <c r="J28" s="67">
        <f>J27-BS!E56</f>
        <v>0</v>
      </c>
      <c r="K28" s="67"/>
      <c r="L28" s="67">
        <f>L27-BS!E57</f>
        <v>0</v>
      </c>
      <c r="M28" s="67"/>
      <c r="N28" s="67">
        <f>N27-BS!E58</f>
        <v>0</v>
      </c>
    </row>
    <row r="29" spans="1:15" ht="23.85" customHeight="1">
      <c r="A29" s="1" t="s">
        <v>4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1" spans="1:15" s="110" customFormat="1" ht="23.85" customHeight="1"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</sheetData>
  <mergeCells count="1">
    <mergeCell ref="J9:L9"/>
  </mergeCells>
  <phoneticPr fontId="7" type="noConversion"/>
  <printOptions horizontalCentered="1"/>
  <pageMargins left="0.19685039370078741" right="0.19685039370078741" top="0.78740157480314965" bottom="0" header="0.19685039370078741" footer="0.19685039370078741"/>
  <pageSetup paperSize="9" scale="75" orientation="landscape" r:id="rId1"/>
  <headerFooter alignWithMargins="0"/>
  <ignoredErrors>
    <ignoredError sqref="D19:N22 D24:N27 D23:G23 I23:N2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77"/>
  <sheetViews>
    <sheetView showGridLines="0" tabSelected="1" view="pageBreakPreview" zoomScale="70" zoomScaleNormal="100" zoomScaleSheetLayoutView="70" workbookViewId="0">
      <selection activeCell="O11" sqref="O11"/>
    </sheetView>
  </sheetViews>
  <sheetFormatPr defaultColWidth="10.77734375" defaultRowHeight="24" customHeight="1"/>
  <cols>
    <col min="1" max="1" width="45.21875" style="11" customWidth="1"/>
    <col min="2" max="2" width="19" style="11" customWidth="1"/>
    <col min="3" max="3" width="9" style="23" bestFit="1" customWidth="1"/>
    <col min="4" max="4" width="1.21875" style="23" customWidth="1"/>
    <col min="5" max="5" width="16.21875" style="12" customWidth="1"/>
    <col min="6" max="6" width="1" style="12" customWidth="1"/>
    <col min="7" max="7" width="16.21875" style="5" customWidth="1"/>
    <col min="8" max="8" width="1.44140625" style="11" customWidth="1"/>
    <col min="9" max="16384" width="10.77734375" style="11"/>
  </cols>
  <sheetData>
    <row r="1" spans="1:10" s="7" customFormat="1" ht="24" customHeight="1">
      <c r="B1" s="3"/>
      <c r="C1" s="3"/>
      <c r="D1" s="88"/>
      <c r="E1" s="12"/>
      <c r="F1" s="12"/>
      <c r="G1" s="109" t="s">
        <v>157</v>
      </c>
    </row>
    <row r="2" spans="1:10" s="7" customFormat="1" ht="24" customHeight="1">
      <c r="A2" s="2" t="s">
        <v>86</v>
      </c>
      <c r="B2" s="3"/>
      <c r="C2" s="3"/>
      <c r="D2" s="88"/>
      <c r="E2" s="12"/>
      <c r="F2" s="12"/>
      <c r="G2" s="109"/>
    </row>
    <row r="3" spans="1:10" ht="24" customHeight="1">
      <c r="A3" s="8" t="s">
        <v>8</v>
      </c>
      <c r="B3" s="3"/>
      <c r="C3" s="3"/>
      <c r="D3" s="88"/>
      <c r="E3" s="89"/>
      <c r="F3" s="90"/>
      <c r="G3" s="91"/>
    </row>
    <row r="4" spans="1:10" ht="24" customHeight="1">
      <c r="A4" s="8" t="s">
        <v>176</v>
      </c>
      <c r="B4" s="39"/>
      <c r="C4" s="39"/>
      <c r="D4" s="39"/>
      <c r="E4" s="39"/>
      <c r="F4" s="39"/>
      <c r="G4" s="39"/>
      <c r="H4" s="39"/>
    </row>
    <row r="5" spans="1:10" ht="24" customHeight="1">
      <c r="C5" s="11"/>
      <c r="D5" s="92"/>
      <c r="E5" s="23"/>
      <c r="G5" s="5" t="s">
        <v>38</v>
      </c>
    </row>
    <row r="6" spans="1:10" ht="24" customHeight="1">
      <c r="C6" s="11"/>
      <c r="D6" s="93"/>
      <c r="E6" s="53" t="s">
        <v>166</v>
      </c>
      <c r="F6" s="54"/>
      <c r="G6" s="53" t="s">
        <v>153</v>
      </c>
    </row>
    <row r="7" spans="1:10" ht="24" customHeight="1">
      <c r="A7" s="39" t="s">
        <v>9</v>
      </c>
      <c r="C7" s="11"/>
      <c r="D7" s="11"/>
      <c r="E7" s="81"/>
      <c r="F7" s="11"/>
      <c r="G7" s="81"/>
    </row>
    <row r="8" spans="1:10" ht="24" customHeight="1">
      <c r="A8" s="11" t="s">
        <v>132</v>
      </c>
      <c r="D8" s="80"/>
      <c r="E8" s="47">
        <f>+PL!E101</f>
        <v>1683474</v>
      </c>
      <c r="F8" s="47"/>
      <c r="G8" s="47">
        <v>925733</v>
      </c>
      <c r="H8" s="81"/>
      <c r="J8" s="32"/>
    </row>
    <row r="9" spans="1:10" ht="24" customHeight="1">
      <c r="A9" s="1" t="s">
        <v>133</v>
      </c>
      <c r="C9" s="11"/>
      <c r="D9" s="80"/>
      <c r="E9" s="47"/>
      <c r="F9" s="47"/>
      <c r="G9" s="47"/>
      <c r="J9" s="32"/>
    </row>
    <row r="10" spans="1:10" ht="24" customHeight="1">
      <c r="A10" s="1" t="s">
        <v>65</v>
      </c>
      <c r="C10" s="11"/>
      <c r="D10" s="80"/>
      <c r="E10" s="47"/>
      <c r="F10" s="47"/>
      <c r="G10" s="47"/>
      <c r="J10" s="32"/>
    </row>
    <row r="11" spans="1:10" ht="24" customHeight="1">
      <c r="A11" s="28" t="s">
        <v>36</v>
      </c>
      <c r="C11" s="11"/>
      <c r="D11" s="80"/>
      <c r="E11" s="47">
        <v>332903</v>
      </c>
      <c r="F11" s="47"/>
      <c r="G11" s="47">
        <v>312785</v>
      </c>
      <c r="H11" s="81"/>
      <c r="J11" s="32"/>
    </row>
    <row r="12" spans="1:10" ht="24" customHeight="1">
      <c r="A12" s="28" t="s">
        <v>137</v>
      </c>
      <c r="C12" s="11"/>
      <c r="D12" s="80"/>
      <c r="E12" s="47">
        <v>1553752</v>
      </c>
      <c r="F12" s="47"/>
      <c r="G12" s="47">
        <v>1911945</v>
      </c>
      <c r="H12" s="81"/>
      <c r="J12" s="32"/>
    </row>
    <row r="13" spans="1:10" ht="24" customHeight="1">
      <c r="A13" s="28" t="s">
        <v>159</v>
      </c>
      <c r="C13" s="11"/>
      <c r="D13" s="80"/>
      <c r="E13" s="47">
        <v>32236</v>
      </c>
      <c r="F13" s="47"/>
      <c r="G13" s="47">
        <v>29897</v>
      </c>
      <c r="H13" s="81"/>
      <c r="J13" s="32"/>
    </row>
    <row r="14" spans="1:10" ht="24" customHeight="1">
      <c r="A14" s="28" t="s">
        <v>160</v>
      </c>
      <c r="C14" s="11"/>
      <c r="D14" s="80"/>
      <c r="E14" s="47">
        <v>633</v>
      </c>
      <c r="F14" s="47"/>
      <c r="G14" s="47">
        <v>829</v>
      </c>
      <c r="H14" s="81"/>
      <c r="J14" s="32"/>
    </row>
    <row r="15" spans="1:10" ht="24" customHeight="1">
      <c r="A15" s="28" t="s">
        <v>179</v>
      </c>
      <c r="C15" s="11"/>
      <c r="D15" s="80"/>
      <c r="E15" s="47">
        <v>402335</v>
      </c>
      <c r="F15" s="47"/>
      <c r="G15" s="47">
        <v>151617</v>
      </c>
      <c r="H15" s="81"/>
      <c r="J15" s="32"/>
    </row>
    <row r="16" spans="1:10" ht="24" customHeight="1">
      <c r="A16" s="28" t="s">
        <v>180</v>
      </c>
      <c r="C16" s="11"/>
      <c r="D16" s="80"/>
      <c r="E16" s="47">
        <v>-567</v>
      </c>
      <c r="F16" s="47"/>
      <c r="G16" s="47">
        <v>-367</v>
      </c>
      <c r="H16" s="81"/>
      <c r="J16" s="32"/>
    </row>
    <row r="17" spans="1:10" ht="24" customHeight="1">
      <c r="A17" s="28" t="s">
        <v>163</v>
      </c>
      <c r="C17" s="11"/>
      <c r="D17" s="80"/>
      <c r="E17" s="47">
        <v>-379</v>
      </c>
      <c r="F17" s="47"/>
      <c r="G17" s="47">
        <v>339</v>
      </c>
      <c r="H17" s="81"/>
      <c r="J17" s="32"/>
    </row>
    <row r="18" spans="1:10" ht="24" customHeight="1">
      <c r="A18" s="28" t="s">
        <v>134</v>
      </c>
      <c r="C18" s="11"/>
      <c r="D18" s="80"/>
      <c r="E18" s="47">
        <v>-10856</v>
      </c>
      <c r="F18" s="47"/>
      <c r="G18" s="47">
        <v>0</v>
      </c>
      <c r="H18" s="81"/>
      <c r="J18" s="32"/>
    </row>
    <row r="19" spans="1:10" ht="24" customHeight="1">
      <c r="A19" s="1" t="s">
        <v>49</v>
      </c>
      <c r="C19" s="11"/>
      <c r="D19" s="48"/>
      <c r="E19" s="47">
        <v>-5248744</v>
      </c>
      <c r="F19" s="32"/>
      <c r="G19" s="79">
        <v>-4566053</v>
      </c>
      <c r="H19" s="81"/>
      <c r="J19" s="32"/>
    </row>
    <row r="20" spans="1:10" ht="24" customHeight="1">
      <c r="A20" s="1" t="s">
        <v>58</v>
      </c>
      <c r="C20" s="11"/>
      <c r="D20" s="80"/>
      <c r="E20" s="79">
        <v>-314323</v>
      </c>
      <c r="F20" s="47"/>
      <c r="G20" s="47">
        <v>-316117</v>
      </c>
      <c r="H20" s="81"/>
      <c r="J20" s="32"/>
    </row>
    <row r="21" spans="1:10" ht="24" customHeight="1">
      <c r="A21" s="1" t="s">
        <v>131</v>
      </c>
      <c r="C21" s="11"/>
      <c r="D21" s="48"/>
      <c r="E21" s="12">
        <v>6962344</v>
      </c>
      <c r="F21" s="32"/>
      <c r="G21" s="79">
        <v>4695445</v>
      </c>
      <c r="H21" s="81"/>
      <c r="J21" s="32"/>
    </row>
    <row r="22" spans="1:10" ht="24" customHeight="1">
      <c r="A22" s="1" t="s">
        <v>47</v>
      </c>
      <c r="C22" s="11"/>
      <c r="D22" s="48"/>
      <c r="E22" s="79">
        <v>-2884297</v>
      </c>
      <c r="F22" s="32"/>
      <c r="G22" s="79">
        <v>-1668188</v>
      </c>
      <c r="H22" s="81"/>
      <c r="J22" s="32"/>
    </row>
    <row r="23" spans="1:10" ht="24" customHeight="1">
      <c r="A23" s="1" t="s">
        <v>48</v>
      </c>
      <c r="C23" s="11"/>
      <c r="D23" s="48"/>
      <c r="E23" s="94">
        <v>-681849</v>
      </c>
      <c r="F23" s="32"/>
      <c r="G23" s="94">
        <v>-113172</v>
      </c>
      <c r="H23" s="81"/>
      <c r="J23" s="32"/>
    </row>
    <row r="24" spans="1:10" ht="24" customHeight="1">
      <c r="A24" s="16" t="s">
        <v>139</v>
      </c>
      <c r="C24" s="11"/>
      <c r="D24" s="80"/>
      <c r="E24" s="47">
        <f>SUM(E8:E23)</f>
        <v>1826662</v>
      </c>
      <c r="F24" s="47"/>
      <c r="G24" s="47">
        <f>SUM(G8:G23)</f>
        <v>1364693</v>
      </c>
      <c r="J24" s="32"/>
    </row>
    <row r="25" spans="1:10" ht="24" customHeight="1">
      <c r="A25" s="1" t="s">
        <v>149</v>
      </c>
      <c r="C25" s="11"/>
      <c r="D25" s="80"/>
      <c r="E25" s="47"/>
      <c r="F25" s="47"/>
      <c r="G25" s="47"/>
      <c r="H25" s="81"/>
      <c r="J25" s="32"/>
    </row>
    <row r="26" spans="1:10" ht="24" customHeight="1">
      <c r="A26" s="28" t="s">
        <v>12</v>
      </c>
      <c r="C26" s="11"/>
      <c r="D26" s="80"/>
      <c r="E26" s="47">
        <v>20381106</v>
      </c>
      <c r="F26" s="47"/>
      <c r="G26" s="47">
        <v>7714826</v>
      </c>
      <c r="H26" s="81"/>
      <c r="J26" s="32"/>
    </row>
    <row r="27" spans="1:10" ht="24" customHeight="1">
      <c r="A27" s="28" t="s">
        <v>50</v>
      </c>
      <c r="C27" s="11"/>
      <c r="D27" s="80"/>
      <c r="E27" s="47">
        <v>-14596410</v>
      </c>
      <c r="F27" s="47"/>
      <c r="G27" s="47">
        <v>-23756550</v>
      </c>
      <c r="H27" s="81"/>
      <c r="J27" s="32"/>
    </row>
    <row r="28" spans="1:10" ht="24" customHeight="1">
      <c r="A28" s="28" t="s">
        <v>70</v>
      </c>
      <c r="C28" s="11"/>
      <c r="D28" s="80"/>
      <c r="E28" s="47">
        <v>16834</v>
      </c>
      <c r="F28" s="47"/>
      <c r="G28" s="47">
        <v>-10446</v>
      </c>
      <c r="H28" s="81"/>
      <c r="J28" s="32"/>
    </row>
    <row r="29" spans="1:10" ht="24" customHeight="1">
      <c r="A29" s="28" t="s">
        <v>13</v>
      </c>
      <c r="C29" s="11"/>
      <c r="D29" s="80"/>
      <c r="E29" s="47">
        <v>-117297</v>
      </c>
      <c r="F29" s="47"/>
      <c r="G29" s="47">
        <v>-461529</v>
      </c>
      <c r="J29" s="32"/>
    </row>
    <row r="30" spans="1:10" ht="24" customHeight="1">
      <c r="A30" s="28" t="s">
        <v>35</v>
      </c>
      <c r="C30" s="11"/>
      <c r="D30" s="48"/>
      <c r="E30" s="79"/>
      <c r="F30" s="32"/>
      <c r="G30" s="79"/>
      <c r="H30" s="81"/>
      <c r="J30" s="32"/>
    </row>
    <row r="31" spans="1:10" ht="24" customHeight="1">
      <c r="A31" s="28" t="s">
        <v>21</v>
      </c>
      <c r="C31" s="11"/>
      <c r="D31" s="48"/>
      <c r="E31" s="79">
        <v>538821</v>
      </c>
      <c r="F31" s="32"/>
      <c r="G31" s="79">
        <v>17846445</v>
      </c>
      <c r="H31" s="81"/>
      <c r="J31" s="32"/>
    </row>
    <row r="32" spans="1:10" ht="24" customHeight="1">
      <c r="A32" s="28" t="s">
        <v>12</v>
      </c>
      <c r="C32" s="11"/>
      <c r="D32" s="48"/>
      <c r="E32" s="32">
        <v>-8857352</v>
      </c>
      <c r="F32" s="79"/>
      <c r="G32" s="32">
        <v>726966</v>
      </c>
      <c r="H32" s="81"/>
      <c r="J32" s="32"/>
    </row>
    <row r="33" spans="1:10" ht="24" customHeight="1">
      <c r="A33" s="28" t="s">
        <v>14</v>
      </c>
      <c r="C33" s="11"/>
      <c r="D33" s="11"/>
      <c r="E33" s="79">
        <v>441283</v>
      </c>
      <c r="F33" s="47"/>
      <c r="G33" s="79">
        <v>347649</v>
      </c>
      <c r="H33" s="81"/>
      <c r="J33" s="32"/>
    </row>
    <row r="34" spans="1:10" ht="24" customHeight="1">
      <c r="A34" s="28" t="s">
        <v>77</v>
      </c>
      <c r="C34" s="11"/>
      <c r="D34" s="48"/>
      <c r="E34" s="47">
        <v>658033</v>
      </c>
      <c r="F34" s="32"/>
      <c r="G34" s="47">
        <v>314</v>
      </c>
      <c r="H34" s="81"/>
      <c r="J34" s="32"/>
    </row>
    <row r="35" spans="1:10" ht="24" customHeight="1">
      <c r="A35" s="28" t="s">
        <v>78</v>
      </c>
      <c r="C35" s="11"/>
      <c r="D35" s="48"/>
      <c r="E35" s="32">
        <v>-59865</v>
      </c>
      <c r="F35" s="47"/>
      <c r="G35" s="32">
        <v>57614</v>
      </c>
      <c r="H35" s="81"/>
      <c r="J35" s="32"/>
    </row>
    <row r="36" spans="1:10" ht="24" customHeight="1">
      <c r="A36" s="28" t="s">
        <v>81</v>
      </c>
      <c r="C36" s="11"/>
      <c r="D36" s="48"/>
      <c r="E36" s="47">
        <v>869</v>
      </c>
      <c r="F36" s="47"/>
      <c r="G36" s="47">
        <v>-19707</v>
      </c>
      <c r="H36" s="81"/>
      <c r="J36" s="32"/>
    </row>
    <row r="37" spans="1:10" ht="24" customHeight="1">
      <c r="A37" s="28" t="s">
        <v>142</v>
      </c>
      <c r="C37" s="11"/>
      <c r="D37" s="48"/>
      <c r="E37" s="47">
        <v>61067</v>
      </c>
      <c r="F37" s="47"/>
      <c r="G37" s="47">
        <v>23449</v>
      </c>
      <c r="H37" s="81"/>
      <c r="J37" s="32"/>
    </row>
    <row r="38" spans="1:10" ht="25.35" customHeight="1">
      <c r="A38" s="1" t="s">
        <v>15</v>
      </c>
      <c r="C38" s="11"/>
      <c r="D38" s="48"/>
      <c r="E38" s="32">
        <v>-139489</v>
      </c>
      <c r="F38" s="79"/>
      <c r="G38" s="32">
        <v>368641</v>
      </c>
      <c r="J38" s="32"/>
    </row>
    <row r="39" spans="1:10" ht="22.8" customHeight="1">
      <c r="A39" s="16" t="s">
        <v>192</v>
      </c>
      <c r="C39" s="11"/>
      <c r="D39" s="48"/>
      <c r="E39" s="95">
        <f>SUM(E24:E38)</f>
        <v>154262</v>
      </c>
      <c r="F39" s="32"/>
      <c r="G39" s="95">
        <f>SUM(G24:G38)</f>
        <v>4202365</v>
      </c>
      <c r="J39" s="32"/>
    </row>
    <row r="40" spans="1:10" ht="25.35" customHeight="1">
      <c r="A40" s="1"/>
      <c r="C40" s="11"/>
      <c r="D40" s="96"/>
      <c r="E40" s="23"/>
      <c r="G40" s="47"/>
      <c r="J40" s="32"/>
    </row>
    <row r="41" spans="1:10" s="7" customFormat="1" ht="24" customHeight="1">
      <c r="A41" s="1" t="s">
        <v>4</v>
      </c>
      <c r="B41" s="11"/>
      <c r="C41" s="11"/>
      <c r="D41" s="96"/>
      <c r="E41" s="97"/>
      <c r="F41" s="98"/>
      <c r="G41" s="97"/>
      <c r="J41" s="32"/>
    </row>
    <row r="42" spans="1:10" s="7" customFormat="1" ht="24" customHeight="1">
      <c r="B42" s="2"/>
      <c r="C42" s="2"/>
      <c r="D42" s="2"/>
      <c r="E42" s="2"/>
      <c r="F42" s="2"/>
      <c r="G42" s="48" t="s">
        <v>157</v>
      </c>
      <c r="J42" s="32"/>
    </row>
    <row r="43" spans="1:10" ht="24" customHeight="1">
      <c r="A43" s="2" t="s">
        <v>86</v>
      </c>
      <c r="B43" s="2"/>
      <c r="C43" s="2"/>
      <c r="D43" s="2"/>
      <c r="E43" s="2"/>
      <c r="F43" s="2"/>
      <c r="G43" s="48"/>
      <c r="J43" s="32"/>
    </row>
    <row r="44" spans="1:10" ht="24" customHeight="1">
      <c r="A44" s="8" t="s">
        <v>88</v>
      </c>
      <c r="B44" s="8"/>
      <c r="C44" s="8"/>
      <c r="D44" s="99"/>
      <c r="E44" s="100"/>
      <c r="F44" s="101"/>
      <c r="G44" s="100"/>
      <c r="H44" s="39"/>
      <c r="J44" s="32"/>
    </row>
    <row r="45" spans="1:10" ht="24" customHeight="1">
      <c r="A45" s="8" t="s">
        <v>176</v>
      </c>
      <c r="B45" s="39"/>
      <c r="C45" s="39"/>
      <c r="D45" s="39"/>
      <c r="E45" s="39"/>
      <c r="F45" s="39"/>
      <c r="G45" s="39"/>
      <c r="J45" s="32"/>
    </row>
    <row r="46" spans="1:10" ht="24" customHeight="1">
      <c r="D46" s="92"/>
      <c r="E46" s="23"/>
      <c r="G46" s="5" t="s">
        <v>38</v>
      </c>
      <c r="J46" s="32"/>
    </row>
    <row r="47" spans="1:10" ht="24" customHeight="1">
      <c r="D47" s="93"/>
      <c r="E47" s="53" t="s">
        <v>166</v>
      </c>
      <c r="F47" s="54"/>
      <c r="G47" s="53" t="s">
        <v>153</v>
      </c>
      <c r="J47" s="32"/>
    </row>
    <row r="48" spans="1:10" ht="24" customHeight="1">
      <c r="A48" s="16" t="s">
        <v>10</v>
      </c>
      <c r="C48" s="11"/>
      <c r="D48" s="48"/>
      <c r="E48" s="79"/>
      <c r="F48" s="32"/>
      <c r="G48" s="79"/>
      <c r="J48" s="32"/>
    </row>
    <row r="49" spans="1:12" ht="24" customHeight="1">
      <c r="A49" s="1" t="s">
        <v>186</v>
      </c>
      <c r="C49" s="11"/>
      <c r="D49" s="48"/>
      <c r="E49" s="79">
        <v>56780</v>
      </c>
      <c r="F49" s="32"/>
      <c r="G49" s="79">
        <v>0</v>
      </c>
      <c r="J49" s="32"/>
      <c r="K49" s="32"/>
      <c r="L49" s="32"/>
    </row>
    <row r="50" spans="1:12" ht="24" customHeight="1">
      <c r="A50" s="1" t="s">
        <v>140</v>
      </c>
      <c r="C50" s="11"/>
      <c r="D50" s="48"/>
      <c r="E50" s="11"/>
      <c r="F50" s="11"/>
      <c r="G50" s="11"/>
      <c r="H50" s="82"/>
      <c r="J50" s="32"/>
    </row>
    <row r="51" spans="1:12" ht="24" customHeight="1">
      <c r="A51" s="1" t="s">
        <v>124</v>
      </c>
      <c r="C51" s="11"/>
      <c r="D51" s="48"/>
      <c r="E51" s="47">
        <v>5007460</v>
      </c>
      <c r="F51" s="47"/>
      <c r="G51" s="47">
        <v>4531863</v>
      </c>
      <c r="H51" s="82"/>
      <c r="J51" s="32"/>
    </row>
    <row r="52" spans="1:12" ht="24" customHeight="1">
      <c r="A52" s="1" t="s">
        <v>147</v>
      </c>
      <c r="C52" s="11"/>
      <c r="D52" s="48"/>
      <c r="E52" s="11"/>
      <c r="F52" s="11"/>
      <c r="G52" s="11"/>
      <c r="H52" s="82"/>
      <c r="J52" s="32"/>
    </row>
    <row r="53" spans="1:12" ht="24" customHeight="1">
      <c r="A53" s="1" t="s">
        <v>148</v>
      </c>
      <c r="C53" s="11"/>
      <c r="D53" s="48"/>
      <c r="E53" s="47">
        <v>894186</v>
      </c>
      <c r="F53" s="47"/>
      <c r="G53" s="47">
        <v>169989</v>
      </c>
      <c r="H53" s="82"/>
      <c r="J53" s="32"/>
    </row>
    <row r="54" spans="1:12" ht="24" customHeight="1">
      <c r="A54" s="1" t="s">
        <v>22</v>
      </c>
      <c r="C54" s="11"/>
      <c r="D54" s="48"/>
      <c r="E54" s="47">
        <v>506476</v>
      </c>
      <c r="F54" s="47"/>
      <c r="G54" s="47">
        <v>567988</v>
      </c>
      <c r="H54" s="82"/>
      <c r="J54" s="32"/>
    </row>
    <row r="55" spans="1:12" ht="24" customHeight="1">
      <c r="A55" s="1" t="s">
        <v>72</v>
      </c>
      <c r="C55" s="11"/>
      <c r="D55" s="48"/>
      <c r="E55" s="47">
        <v>314323</v>
      </c>
      <c r="F55" s="47"/>
      <c r="G55" s="47">
        <v>316117</v>
      </c>
      <c r="H55" s="82"/>
      <c r="J55" s="32"/>
    </row>
    <row r="56" spans="1:12" ht="24" customHeight="1">
      <c r="A56" s="1" t="s">
        <v>187</v>
      </c>
      <c r="C56" s="11"/>
      <c r="D56" s="48"/>
      <c r="E56" s="47">
        <v>-1184902</v>
      </c>
      <c r="F56" s="47"/>
      <c r="G56" s="47">
        <v>0</v>
      </c>
      <c r="H56" s="79"/>
      <c r="J56" s="32"/>
      <c r="K56" s="32"/>
      <c r="L56" s="32"/>
    </row>
    <row r="57" spans="1:12" ht="24" customHeight="1">
      <c r="A57" s="1" t="s">
        <v>188</v>
      </c>
      <c r="C57" s="11"/>
      <c r="D57" s="48"/>
      <c r="E57" s="79">
        <v>-5539780</v>
      </c>
      <c r="F57" s="79"/>
      <c r="G57" s="79">
        <v>-9586337</v>
      </c>
      <c r="H57" s="82"/>
      <c r="J57" s="32"/>
    </row>
    <row r="58" spans="1:12" ht="24" customHeight="1">
      <c r="A58" s="11" t="s">
        <v>82</v>
      </c>
      <c r="C58" s="11"/>
      <c r="D58" s="48"/>
      <c r="E58" s="79">
        <v>1102</v>
      </c>
      <c r="F58" s="79"/>
      <c r="G58" s="79">
        <v>1538</v>
      </c>
      <c r="H58" s="81"/>
      <c r="J58" s="32"/>
    </row>
    <row r="59" spans="1:12" ht="24" customHeight="1">
      <c r="A59" s="1" t="s">
        <v>71</v>
      </c>
      <c r="C59" s="1"/>
      <c r="D59" s="48"/>
      <c r="E59" s="47">
        <v>-97584</v>
      </c>
      <c r="F59" s="47"/>
      <c r="G59" s="47">
        <v>-88380</v>
      </c>
      <c r="H59" s="81"/>
      <c r="J59" s="32"/>
    </row>
    <row r="60" spans="1:12" ht="24" customHeight="1">
      <c r="A60" s="1" t="s">
        <v>66</v>
      </c>
      <c r="B60" s="1"/>
      <c r="C60" s="1"/>
      <c r="D60" s="48"/>
      <c r="E60" s="47">
        <v>-56847</v>
      </c>
      <c r="F60" s="47"/>
      <c r="G60" s="47">
        <v>-68718</v>
      </c>
      <c r="J60" s="32"/>
    </row>
    <row r="61" spans="1:12" ht="24" customHeight="1">
      <c r="A61" s="16" t="s">
        <v>193</v>
      </c>
      <c r="B61" s="1"/>
      <c r="C61" s="1"/>
      <c r="D61" s="48"/>
      <c r="E61" s="102">
        <f>SUM(E49:E60)</f>
        <v>-98786</v>
      </c>
      <c r="F61" s="32"/>
      <c r="G61" s="102">
        <f>SUM(G49:G60)</f>
        <v>-4155940</v>
      </c>
      <c r="J61" s="32"/>
    </row>
    <row r="62" spans="1:12" ht="24" customHeight="1">
      <c r="A62" s="16" t="s">
        <v>83</v>
      </c>
      <c r="B62" s="1"/>
      <c r="C62" s="1"/>
      <c r="D62" s="48"/>
      <c r="E62" s="47"/>
      <c r="F62" s="32"/>
      <c r="G62" s="47"/>
      <c r="J62" s="32"/>
    </row>
    <row r="63" spans="1:12" ht="24" customHeight="1">
      <c r="A63" s="28" t="s">
        <v>143</v>
      </c>
      <c r="B63" s="1"/>
      <c r="C63" s="1"/>
      <c r="D63" s="48"/>
      <c r="E63" s="47">
        <v>-175215</v>
      </c>
      <c r="F63" s="32"/>
      <c r="G63" s="79">
        <v>-169787</v>
      </c>
      <c r="J63" s="32"/>
    </row>
    <row r="64" spans="1:12" ht="24" customHeight="1">
      <c r="A64" s="1" t="s">
        <v>144</v>
      </c>
      <c r="B64" s="1"/>
      <c r="C64" s="111"/>
      <c r="D64" s="48"/>
      <c r="E64" s="47">
        <v>0</v>
      </c>
      <c r="F64" s="32"/>
      <c r="G64" s="47">
        <v>-1658</v>
      </c>
      <c r="J64" s="32"/>
    </row>
    <row r="65" spans="1:12" ht="24" customHeight="1">
      <c r="A65" s="16" t="s">
        <v>169</v>
      </c>
      <c r="B65" s="1"/>
      <c r="C65" s="1"/>
      <c r="D65" s="48"/>
      <c r="E65" s="102">
        <f>SUM(E63:E64)</f>
        <v>-175215</v>
      </c>
      <c r="F65" s="32"/>
      <c r="G65" s="102">
        <f>SUM(G63:G64)</f>
        <v>-171445</v>
      </c>
      <c r="J65" s="32"/>
    </row>
    <row r="66" spans="1:12" ht="24" customHeight="1">
      <c r="A66" s="112" t="s">
        <v>170</v>
      </c>
      <c r="C66" s="11"/>
      <c r="D66" s="48"/>
      <c r="E66" s="79">
        <f>SUM(E39,E61,E65)</f>
        <v>-119739</v>
      </c>
      <c r="F66" s="32"/>
      <c r="G66" s="79">
        <f>SUM(G39,G61,G65)</f>
        <v>-125020</v>
      </c>
      <c r="J66" s="32"/>
    </row>
    <row r="67" spans="1:12" ht="24" customHeight="1">
      <c r="A67" s="16" t="s">
        <v>53</v>
      </c>
      <c r="C67" s="11"/>
      <c r="D67" s="48"/>
      <c r="E67" s="94">
        <f>+BS!G9</f>
        <v>704935</v>
      </c>
      <c r="F67" s="32"/>
      <c r="G67" s="94">
        <v>717749</v>
      </c>
      <c r="J67" s="32"/>
    </row>
    <row r="68" spans="1:12" ht="24" customHeight="1" thickBot="1">
      <c r="A68" s="16" t="s">
        <v>181</v>
      </c>
      <c r="C68" s="11"/>
      <c r="D68" s="48"/>
      <c r="E68" s="103">
        <f>SUM(E66:E67)</f>
        <v>585196</v>
      </c>
      <c r="F68" s="32"/>
      <c r="G68" s="103">
        <f>SUM(G66:G67)</f>
        <v>592729</v>
      </c>
      <c r="J68" s="32"/>
    </row>
    <row r="69" spans="1:12" ht="24" customHeight="1" thickTop="1">
      <c r="A69" s="1"/>
      <c r="C69" s="11"/>
      <c r="D69" s="48"/>
      <c r="E69" s="104">
        <f>E68-BS!E9</f>
        <v>0</v>
      </c>
      <c r="F69" s="105"/>
      <c r="G69" s="104">
        <f>G68-592729</f>
        <v>0</v>
      </c>
      <c r="J69" s="32"/>
    </row>
    <row r="70" spans="1:12" ht="23.85" customHeight="1">
      <c r="A70" s="16" t="s">
        <v>11</v>
      </c>
      <c r="C70" s="11"/>
      <c r="D70" s="48"/>
      <c r="E70" s="32"/>
      <c r="F70" s="32"/>
      <c r="G70" s="11"/>
      <c r="J70" s="32"/>
    </row>
    <row r="71" spans="1:12" ht="24" customHeight="1">
      <c r="A71" s="28" t="s">
        <v>84</v>
      </c>
      <c r="C71" s="11"/>
      <c r="D71" s="48"/>
      <c r="E71" s="32"/>
      <c r="F71" s="32"/>
      <c r="G71" s="32"/>
    </row>
    <row r="72" spans="1:12" ht="24" customHeight="1">
      <c r="A72" s="106" t="s">
        <v>135</v>
      </c>
      <c r="C72" s="11"/>
      <c r="D72" s="48"/>
      <c r="E72" s="97">
        <v>191725</v>
      </c>
      <c r="F72" s="97"/>
      <c r="G72" s="97">
        <v>97137</v>
      </c>
    </row>
    <row r="73" spans="1:12" ht="24" customHeight="1">
      <c r="A73" s="106" t="s">
        <v>23</v>
      </c>
      <c r="C73" s="11"/>
      <c r="D73" s="48"/>
      <c r="E73" s="97">
        <v>34773</v>
      </c>
      <c r="F73" s="97"/>
      <c r="G73" s="97">
        <v>8662</v>
      </c>
    </row>
    <row r="74" spans="1:12" ht="24" customHeight="1">
      <c r="A74" s="28" t="s">
        <v>162</v>
      </c>
      <c r="C74" s="11"/>
      <c r="D74" s="107"/>
      <c r="E74" s="47">
        <v>0</v>
      </c>
      <c r="F74" s="97"/>
      <c r="G74" s="97">
        <v>346091</v>
      </c>
    </row>
    <row r="75" spans="1:12" ht="24" customHeight="1">
      <c r="A75" s="28" t="s">
        <v>182</v>
      </c>
      <c r="C75" s="11"/>
      <c r="D75" s="107"/>
      <c r="E75" s="97">
        <v>7537722</v>
      </c>
      <c r="F75" s="97"/>
      <c r="G75" s="47">
        <v>0</v>
      </c>
      <c r="J75" s="32"/>
      <c r="K75" s="32"/>
      <c r="L75" s="32"/>
    </row>
    <row r="76" spans="1:12" ht="24" customHeight="1">
      <c r="A76" s="28"/>
      <c r="C76" s="11"/>
      <c r="D76" s="107"/>
      <c r="E76" s="97"/>
      <c r="F76" s="11"/>
      <c r="G76" s="47"/>
    </row>
    <row r="77" spans="1:12" ht="24" customHeight="1">
      <c r="A77" s="1" t="s">
        <v>4</v>
      </c>
      <c r="C77" s="11"/>
      <c r="D77" s="92"/>
      <c r="E77" s="23"/>
      <c r="F77" s="11"/>
      <c r="G77" s="23"/>
    </row>
  </sheetData>
  <printOptions horizontalCentered="1" gridLinesSet="0"/>
  <pageMargins left="0.86614173228346458" right="0.55118110236220474" top="0.70866141732283472" bottom="0" header="0.19685039370078741" footer="0.19685039370078741"/>
  <pageSetup paperSize="9" scale="80" fitToHeight="2" orientation="portrait" r:id="rId1"/>
  <headerFooter alignWithMargins="0"/>
  <rowBreaks count="1" manualBreakCount="1">
    <brk id="41" max="7" man="1"/>
  </rowBreaks>
  <ignoredErrors>
    <ignoredError sqref="E47:G47 E6:G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18C6B0-3E1C-4B80-946A-1D4BD4311804}">
  <ds:schemaRefs>
    <ds:schemaRef ds:uri="http://purl.org/dc/terms/"/>
    <ds:schemaRef ds:uri="http://schemas.openxmlformats.org/package/2006/metadata/core-properties"/>
    <ds:schemaRef ds:uri="45cbc027-4fdb-4325-ba4c-14e20f088a7f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fd550b8b-0dd7-4de3-a8e6-af527f15a8ac"/>
    <ds:schemaRef ds:uri="http://schemas.microsoft.com/office/2006/metadata/properties"/>
    <ds:schemaRef ds:uri="http://www.w3.org/XML/1998/namespace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47272</vt:lpwstr>
  </property>
  <property fmtid="{D5CDD505-2E9C-101B-9397-08002B2CF9AE}" pid="4" name="OptimizationTime">
    <vt:lpwstr>20231113_1018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Siranda Morosot</cp:lastModifiedBy>
  <cp:lastPrinted>2023-10-24T03:15:34Z</cp:lastPrinted>
  <dcterms:created xsi:type="dcterms:W3CDTF">1999-05-15T03:54:17Z</dcterms:created>
  <dcterms:modified xsi:type="dcterms:W3CDTF">2023-11-13T03:10:51Z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